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1 - SO01 - ASŘ" sheetId="2" r:id="rId2"/>
    <sheet name="02 - SO01 - Slaboproud" sheetId="3" r:id="rId3"/>
    <sheet name="03 - SO01 - Silnoproud" sheetId="4" r:id="rId4"/>
    <sheet name="04 - SO02 - ASŘ" sheetId="5" r:id="rId5"/>
    <sheet name="05 - SO02 - Slaboproud" sheetId="6" r:id="rId6"/>
    <sheet name="06 - SO02 - Silnoproud" sheetId="7" r:id="rId7"/>
    <sheet name="07 - VRN" sheetId="8" r:id="rId8"/>
    <sheet name="Seznam figur" sheetId="9" r:id="rId9"/>
  </sheets>
  <definedNames>
    <definedName name="_xlnm.Print_Area" localSheetId="0">'Rekapitulace stavby'!$D$4:$AO$76,'Rekapitulace stavby'!$C$82:$AQ$102</definedName>
    <definedName name="_xlnm.Print_Titles" localSheetId="0">'Rekapitulace stavby'!$92:$92</definedName>
    <definedName name="_xlnm._FilterDatabase" localSheetId="1" hidden="1">'01 - SO01 - ASŘ'!$C$133:$K$686</definedName>
    <definedName name="_xlnm.Print_Area" localSheetId="1">'01 - SO01 - ASŘ'!$C$4:$J$76,'01 - SO01 - ASŘ'!$C$82:$J$115,'01 - SO01 - ASŘ'!$C$121:$K$686</definedName>
    <definedName name="_xlnm.Print_Titles" localSheetId="1">'01 - SO01 - ASŘ'!$133:$133</definedName>
    <definedName name="_xlnm._FilterDatabase" localSheetId="2" hidden="1">'02 - SO01 - Slaboproud'!$C$120:$K$152</definedName>
    <definedName name="_xlnm.Print_Area" localSheetId="2">'02 - SO01 - Slaboproud'!$C$4:$J$76,'02 - SO01 - Slaboproud'!$C$82:$J$102,'02 - SO01 - Slaboproud'!$C$108:$K$152</definedName>
    <definedName name="_xlnm.Print_Titles" localSheetId="2">'02 - SO01 - Slaboproud'!$120:$120</definedName>
    <definedName name="_xlnm._FilterDatabase" localSheetId="3" hidden="1">'03 - SO01 - Silnoproud'!$C$122:$K$205</definedName>
    <definedName name="_xlnm.Print_Area" localSheetId="3">'03 - SO01 - Silnoproud'!$C$4:$J$76,'03 - SO01 - Silnoproud'!$C$82:$J$104,'03 - SO01 - Silnoproud'!$C$110:$K$205</definedName>
    <definedName name="_xlnm.Print_Titles" localSheetId="3">'03 - SO01 - Silnoproud'!$122:$122</definedName>
    <definedName name="_xlnm._FilterDatabase" localSheetId="4" hidden="1">'04 - SO02 - ASŘ'!$C$132:$K$500</definedName>
    <definedName name="_xlnm.Print_Area" localSheetId="4">'04 - SO02 - ASŘ'!$C$4:$J$76,'04 - SO02 - ASŘ'!$C$82:$J$114,'04 - SO02 - ASŘ'!$C$120:$K$500</definedName>
    <definedName name="_xlnm.Print_Titles" localSheetId="4">'04 - SO02 - ASŘ'!$132:$132</definedName>
    <definedName name="_xlnm._FilterDatabase" localSheetId="5" hidden="1">'05 - SO02 - Slaboproud'!$C$117:$K$126</definedName>
    <definedName name="_xlnm.Print_Area" localSheetId="5">'05 - SO02 - Slaboproud'!$C$4:$J$76,'05 - SO02 - Slaboproud'!$C$82:$J$99,'05 - SO02 - Slaboproud'!$C$105:$K$126</definedName>
    <definedName name="_xlnm.Print_Titles" localSheetId="5">'05 - SO02 - Slaboproud'!$117:$117</definedName>
    <definedName name="_xlnm._FilterDatabase" localSheetId="6" hidden="1">'06 - SO02 - Silnoproud'!$C$122:$K$186</definedName>
    <definedName name="_xlnm.Print_Area" localSheetId="6">'06 - SO02 - Silnoproud'!$C$4:$J$76,'06 - SO02 - Silnoproud'!$C$82:$J$104,'06 - SO02 - Silnoproud'!$C$110:$K$186</definedName>
    <definedName name="_xlnm.Print_Titles" localSheetId="6">'06 - SO02 - Silnoproud'!$122:$122</definedName>
    <definedName name="_xlnm._FilterDatabase" localSheetId="7" hidden="1">'07 - VRN'!$C$119:$K$135</definedName>
    <definedName name="_xlnm.Print_Area" localSheetId="7">'07 - VRN'!$C$4:$J$76,'07 - VRN'!$C$82:$J$101,'07 - VRN'!$C$107:$K$135</definedName>
    <definedName name="_xlnm.Print_Titles" localSheetId="7">'07 - VRN'!$119:$119</definedName>
    <definedName name="_xlnm.Print_Area" localSheetId="8">'Seznam figur'!$C$4:$G$173</definedName>
    <definedName name="_xlnm.Print_Titles" localSheetId="8">'Seznam figur'!$9:$9</definedName>
  </definedNames>
  <calcPr/>
</workbook>
</file>

<file path=xl/calcChain.xml><?xml version="1.0" encoding="utf-8"?>
<calcChain xmlns="http://schemas.openxmlformats.org/spreadsheetml/2006/main">
  <c i="9" l="1" r="D7"/>
  <c i="8" r="J37"/>
  <c r="J36"/>
  <c i="1" r="AY101"/>
  <c i="8" r="J35"/>
  <c i="1" r="AX101"/>
  <c i="8" r="BI132"/>
  <c r="BH132"/>
  <c r="BG132"/>
  <c r="BF132"/>
  <c r="T132"/>
  <c r="T131"/>
  <c r="R132"/>
  <c r="R131"/>
  <c r="P132"/>
  <c r="P131"/>
  <c r="BI127"/>
  <c r="BH127"/>
  <c r="BG127"/>
  <c r="BF127"/>
  <c r="T127"/>
  <c r="T126"/>
  <c r="R127"/>
  <c r="R126"/>
  <c r="P127"/>
  <c r="P126"/>
  <c r="BI123"/>
  <c r="BH123"/>
  <c r="BG123"/>
  <c r="BF123"/>
  <c r="T123"/>
  <c r="T122"/>
  <c r="T121"/>
  <c r="T120"/>
  <c r="R123"/>
  <c r="R122"/>
  <c r="P123"/>
  <c r="P122"/>
  <c r="P121"/>
  <c r="P120"/>
  <c i="1" r="AU101"/>
  <c i="8" r="F116"/>
  <c r="F114"/>
  <c r="E112"/>
  <c r="F91"/>
  <c r="F89"/>
  <c r="E87"/>
  <c r="J24"/>
  <c r="E24"/>
  <c r="J92"/>
  <c r="J23"/>
  <c r="J21"/>
  <c r="E21"/>
  <c r="J91"/>
  <c r="J20"/>
  <c r="J18"/>
  <c r="E18"/>
  <c r="F117"/>
  <c r="J17"/>
  <c r="J12"/>
  <c r="J89"/>
  <c r="E7"/>
  <c r="E85"/>
  <c i="7" r="J37"/>
  <c r="J36"/>
  <c i="1" r="AY100"/>
  <c i="7" r="J35"/>
  <c i="1" r="AX100"/>
  <c i="7"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49"/>
  <c r="BH149"/>
  <c r="BG149"/>
  <c r="BF149"/>
  <c r="T149"/>
  <c r="R149"/>
  <c r="P149"/>
  <c r="BI148"/>
  <c r="BH148"/>
  <c r="BG148"/>
  <c r="BF148"/>
  <c r="T148"/>
  <c r="R148"/>
  <c r="P148"/>
  <c r="BI145"/>
  <c r="BH145"/>
  <c r="BG145"/>
  <c r="BF145"/>
  <c r="T145"/>
  <c r="R145"/>
  <c r="P145"/>
  <c r="BI144"/>
  <c r="BH144"/>
  <c r="BG144"/>
  <c r="BF144"/>
  <c r="T144"/>
  <c r="R144"/>
  <c r="P144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F119"/>
  <c r="F117"/>
  <c r="E115"/>
  <c r="F91"/>
  <c r="F89"/>
  <c r="E87"/>
  <c r="J24"/>
  <c r="E24"/>
  <c r="J92"/>
  <c r="J23"/>
  <c r="J21"/>
  <c r="E21"/>
  <c r="J119"/>
  <c r="J20"/>
  <c r="J18"/>
  <c r="E18"/>
  <c r="F92"/>
  <c r="J17"/>
  <c r="J12"/>
  <c r="J89"/>
  <c r="E7"/>
  <c r="E85"/>
  <c i="6" r="J37"/>
  <c r="J36"/>
  <c i="1" r="AY99"/>
  <c i="6" r="J35"/>
  <c i="1" r="AX99"/>
  <c i="6"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F114"/>
  <c r="F112"/>
  <c r="E110"/>
  <c r="F91"/>
  <c r="F89"/>
  <c r="E87"/>
  <c r="J24"/>
  <c r="E24"/>
  <c r="J92"/>
  <c r="J23"/>
  <c r="J21"/>
  <c r="E21"/>
  <c r="J91"/>
  <c r="J20"/>
  <c r="J18"/>
  <c r="E18"/>
  <c r="F115"/>
  <c r="J17"/>
  <c r="J12"/>
  <c r="J112"/>
  <c r="E7"/>
  <c r="E85"/>
  <c i="5" r="P486"/>
  <c r="J37"/>
  <c r="J36"/>
  <c i="1" r="AY98"/>
  <c i="5" r="J35"/>
  <c i="1" r="AX98"/>
  <c i="5" r="BI498"/>
  <c r="BH498"/>
  <c r="BG498"/>
  <c r="BF498"/>
  <c r="T498"/>
  <c r="R498"/>
  <c r="P498"/>
  <c r="BI497"/>
  <c r="BH497"/>
  <c r="BG497"/>
  <c r="BF497"/>
  <c r="T497"/>
  <c r="R497"/>
  <c r="P497"/>
  <c r="BI494"/>
  <c r="BH494"/>
  <c r="BG494"/>
  <c r="BF494"/>
  <c r="T494"/>
  <c r="R494"/>
  <c r="P494"/>
  <c r="BI490"/>
  <c r="BH490"/>
  <c r="BG490"/>
  <c r="BF490"/>
  <c r="T490"/>
  <c r="R490"/>
  <c r="P490"/>
  <c r="BI487"/>
  <c r="BH487"/>
  <c r="BG487"/>
  <c r="BF487"/>
  <c r="T487"/>
  <c r="R487"/>
  <c r="P487"/>
  <c r="BI483"/>
  <c r="BH483"/>
  <c r="BG483"/>
  <c r="BF483"/>
  <c r="T483"/>
  <c r="T482"/>
  <c r="R483"/>
  <c r="R482"/>
  <c r="P483"/>
  <c r="P482"/>
  <c r="BI481"/>
  <c r="BH481"/>
  <c r="BG481"/>
  <c r="BF481"/>
  <c r="T481"/>
  <c r="R481"/>
  <c r="P481"/>
  <c r="BI474"/>
  <c r="BH474"/>
  <c r="BG474"/>
  <c r="BF474"/>
  <c r="T474"/>
  <c r="R474"/>
  <c r="P474"/>
  <c r="BI467"/>
  <c r="BH467"/>
  <c r="BG467"/>
  <c r="BF467"/>
  <c r="T467"/>
  <c r="R467"/>
  <c r="P467"/>
  <c r="BI455"/>
  <c r="BH455"/>
  <c r="BG455"/>
  <c r="BF455"/>
  <c r="T455"/>
  <c r="R455"/>
  <c r="P455"/>
  <c r="BI454"/>
  <c r="BH454"/>
  <c r="BG454"/>
  <c r="BF454"/>
  <c r="T454"/>
  <c r="R454"/>
  <c r="P454"/>
  <c r="BI451"/>
  <c r="BH451"/>
  <c r="BG451"/>
  <c r="BF451"/>
  <c r="T451"/>
  <c r="R451"/>
  <c r="P451"/>
  <c r="BI450"/>
  <c r="BH450"/>
  <c r="BG450"/>
  <c r="BF450"/>
  <c r="T450"/>
  <c r="R450"/>
  <c r="P450"/>
  <c r="BI440"/>
  <c r="BH440"/>
  <c r="BG440"/>
  <c r="BF440"/>
  <c r="T440"/>
  <c r="R440"/>
  <c r="P440"/>
  <c r="BI438"/>
  <c r="BH438"/>
  <c r="BG438"/>
  <c r="BF438"/>
  <c r="T438"/>
  <c r="R438"/>
  <c r="P438"/>
  <c r="BI437"/>
  <c r="BH437"/>
  <c r="BG437"/>
  <c r="BF437"/>
  <c r="T437"/>
  <c r="R437"/>
  <c r="P437"/>
  <c r="BI436"/>
  <c r="BH436"/>
  <c r="BG436"/>
  <c r="BF436"/>
  <c r="T436"/>
  <c r="R436"/>
  <c r="P436"/>
  <c r="BI435"/>
  <c r="BH435"/>
  <c r="BG435"/>
  <c r="BF435"/>
  <c r="T435"/>
  <c r="R435"/>
  <c r="P435"/>
  <c r="BI432"/>
  <c r="BH432"/>
  <c r="BG432"/>
  <c r="BF432"/>
  <c r="T432"/>
  <c r="R432"/>
  <c r="P432"/>
  <c r="BI429"/>
  <c r="BH429"/>
  <c r="BG429"/>
  <c r="BF429"/>
  <c r="T429"/>
  <c r="R429"/>
  <c r="P429"/>
  <c r="BI419"/>
  <c r="BH419"/>
  <c r="BG419"/>
  <c r="BF419"/>
  <c r="T419"/>
  <c r="R419"/>
  <c r="P419"/>
  <c r="BI409"/>
  <c r="BH409"/>
  <c r="BG409"/>
  <c r="BF409"/>
  <c r="T409"/>
  <c r="R409"/>
  <c r="P409"/>
  <c r="BI403"/>
  <c r="BH403"/>
  <c r="BG403"/>
  <c r="BF403"/>
  <c r="T403"/>
  <c r="R403"/>
  <c r="P403"/>
  <c r="BI399"/>
  <c r="BH399"/>
  <c r="BG399"/>
  <c r="BF399"/>
  <c r="T399"/>
  <c r="R399"/>
  <c r="P399"/>
  <c r="BI393"/>
  <c r="BH393"/>
  <c r="BG393"/>
  <c r="BF393"/>
  <c r="T393"/>
  <c r="R393"/>
  <c r="P393"/>
  <c r="BI387"/>
  <c r="BH387"/>
  <c r="BG387"/>
  <c r="BF387"/>
  <c r="T387"/>
  <c r="R387"/>
  <c r="P387"/>
  <c r="BI380"/>
  <c r="BH380"/>
  <c r="BG380"/>
  <c r="BF380"/>
  <c r="T380"/>
  <c r="R380"/>
  <c r="P380"/>
  <c r="BI370"/>
  <c r="BH370"/>
  <c r="BG370"/>
  <c r="BF370"/>
  <c r="T370"/>
  <c r="R370"/>
  <c r="P370"/>
  <c r="BI369"/>
  <c r="BH369"/>
  <c r="BG369"/>
  <c r="BF369"/>
  <c r="T369"/>
  <c r="R369"/>
  <c r="P369"/>
  <c r="BI365"/>
  <c r="BH365"/>
  <c r="BG365"/>
  <c r="BF365"/>
  <c r="T365"/>
  <c r="R365"/>
  <c r="P365"/>
  <c r="BI355"/>
  <c r="BH355"/>
  <c r="BG355"/>
  <c r="BF355"/>
  <c r="T355"/>
  <c r="R355"/>
  <c r="P355"/>
  <c r="BI353"/>
  <c r="BH353"/>
  <c r="BG353"/>
  <c r="BF353"/>
  <c r="T353"/>
  <c r="R353"/>
  <c r="P353"/>
  <c r="BI349"/>
  <c r="BH349"/>
  <c r="BG349"/>
  <c r="BF349"/>
  <c r="T349"/>
  <c r="R349"/>
  <c r="P349"/>
  <c r="BI348"/>
  <c r="BH348"/>
  <c r="BG348"/>
  <c r="BF348"/>
  <c r="T348"/>
  <c r="R348"/>
  <c r="P348"/>
  <c r="BI347"/>
  <c r="BH347"/>
  <c r="BG347"/>
  <c r="BF347"/>
  <c r="T347"/>
  <c r="R347"/>
  <c r="P347"/>
  <c r="BI346"/>
  <c r="BH346"/>
  <c r="BG346"/>
  <c r="BF346"/>
  <c r="T346"/>
  <c r="R346"/>
  <c r="P346"/>
  <c r="BI343"/>
  <c r="BH343"/>
  <c r="BG343"/>
  <c r="BF343"/>
  <c r="T343"/>
  <c r="R343"/>
  <c r="P343"/>
  <c r="BI337"/>
  <c r="BH337"/>
  <c r="BG337"/>
  <c r="BF337"/>
  <c r="T337"/>
  <c r="R337"/>
  <c r="P337"/>
  <c r="BI336"/>
  <c r="BH336"/>
  <c r="BG336"/>
  <c r="BF336"/>
  <c r="T336"/>
  <c r="R336"/>
  <c r="P336"/>
  <c r="BI335"/>
  <c r="BH335"/>
  <c r="BG335"/>
  <c r="BF335"/>
  <c r="T335"/>
  <c r="R335"/>
  <c r="P335"/>
  <c r="BI334"/>
  <c r="BH334"/>
  <c r="BG334"/>
  <c r="BF334"/>
  <c r="T334"/>
  <c r="R334"/>
  <c r="P334"/>
  <c r="BI333"/>
  <c r="BH333"/>
  <c r="BG333"/>
  <c r="BF333"/>
  <c r="T333"/>
  <c r="R333"/>
  <c r="P333"/>
  <c r="BI330"/>
  <c r="BH330"/>
  <c r="BG330"/>
  <c r="BF330"/>
  <c r="T330"/>
  <c r="R330"/>
  <c r="P330"/>
  <c r="BI329"/>
  <c r="BH329"/>
  <c r="BG329"/>
  <c r="BF329"/>
  <c r="T329"/>
  <c r="R329"/>
  <c r="P329"/>
  <c r="BI326"/>
  <c r="BH326"/>
  <c r="BG326"/>
  <c r="BF326"/>
  <c r="T326"/>
  <c r="R326"/>
  <c r="P326"/>
  <c r="BI325"/>
  <c r="BH325"/>
  <c r="BG325"/>
  <c r="BF325"/>
  <c r="T325"/>
  <c r="R325"/>
  <c r="P325"/>
  <c r="BI324"/>
  <c r="BH324"/>
  <c r="BG324"/>
  <c r="BF324"/>
  <c r="T324"/>
  <c r="R324"/>
  <c r="P324"/>
  <c r="BI323"/>
  <c r="BH323"/>
  <c r="BG323"/>
  <c r="BF323"/>
  <c r="T323"/>
  <c r="R323"/>
  <c r="P323"/>
  <c r="BI322"/>
  <c r="BH322"/>
  <c r="BG322"/>
  <c r="BF322"/>
  <c r="T322"/>
  <c r="R322"/>
  <c r="P322"/>
  <c r="BI320"/>
  <c r="BH320"/>
  <c r="BG320"/>
  <c r="BF320"/>
  <c r="T320"/>
  <c r="R320"/>
  <c r="P320"/>
  <c r="BI319"/>
  <c r="BH319"/>
  <c r="BG319"/>
  <c r="BF319"/>
  <c r="T319"/>
  <c r="R319"/>
  <c r="P319"/>
  <c r="BI317"/>
  <c r="BH317"/>
  <c r="BG317"/>
  <c r="BF317"/>
  <c r="T317"/>
  <c r="R317"/>
  <c r="P317"/>
  <c r="BI315"/>
  <c r="BH315"/>
  <c r="BG315"/>
  <c r="BF315"/>
  <c r="T315"/>
  <c r="R315"/>
  <c r="P315"/>
  <c r="BI313"/>
  <c r="BH313"/>
  <c r="BG313"/>
  <c r="BF313"/>
  <c r="T313"/>
  <c r="R313"/>
  <c r="P313"/>
  <c r="BI311"/>
  <c r="BH311"/>
  <c r="BG311"/>
  <c r="BF311"/>
  <c r="T311"/>
  <c r="R311"/>
  <c r="P311"/>
  <c r="BI310"/>
  <c r="BH310"/>
  <c r="BG310"/>
  <c r="BF310"/>
  <c r="T310"/>
  <c r="R310"/>
  <c r="P310"/>
  <c r="BI308"/>
  <c r="BH308"/>
  <c r="BG308"/>
  <c r="BF308"/>
  <c r="T308"/>
  <c r="R308"/>
  <c r="P308"/>
  <c r="BI307"/>
  <c r="BH307"/>
  <c r="BG307"/>
  <c r="BF307"/>
  <c r="T307"/>
  <c r="R307"/>
  <c r="P307"/>
  <c r="BI304"/>
  <c r="BH304"/>
  <c r="BG304"/>
  <c r="BF304"/>
  <c r="T304"/>
  <c r="R304"/>
  <c r="P304"/>
  <c r="BI303"/>
  <c r="BH303"/>
  <c r="BG303"/>
  <c r="BF303"/>
  <c r="T303"/>
  <c r="R303"/>
  <c r="P303"/>
  <c r="BI300"/>
  <c r="BH300"/>
  <c r="BG300"/>
  <c r="BF300"/>
  <c r="T300"/>
  <c r="R300"/>
  <c r="P300"/>
  <c r="BI298"/>
  <c r="BH298"/>
  <c r="BG298"/>
  <c r="BF298"/>
  <c r="T298"/>
  <c r="R298"/>
  <c r="P298"/>
  <c r="BI297"/>
  <c r="BH297"/>
  <c r="BG297"/>
  <c r="BF297"/>
  <c r="T297"/>
  <c r="R297"/>
  <c r="P297"/>
  <c r="BI294"/>
  <c r="BH294"/>
  <c r="BG294"/>
  <c r="BF294"/>
  <c r="T294"/>
  <c r="R294"/>
  <c r="P294"/>
  <c r="BI279"/>
  <c r="BH279"/>
  <c r="BG279"/>
  <c r="BF279"/>
  <c r="T279"/>
  <c r="R279"/>
  <c r="P279"/>
  <c r="BI268"/>
  <c r="BH268"/>
  <c r="BG268"/>
  <c r="BF268"/>
  <c r="T268"/>
  <c r="R268"/>
  <c r="P268"/>
  <c r="BI266"/>
  <c r="BH266"/>
  <c r="BG266"/>
  <c r="BF266"/>
  <c r="T266"/>
  <c r="R266"/>
  <c r="P266"/>
  <c r="BI260"/>
  <c r="BH260"/>
  <c r="BG260"/>
  <c r="BF260"/>
  <c r="T260"/>
  <c r="R260"/>
  <c r="P260"/>
  <c r="BI255"/>
  <c r="BH255"/>
  <c r="BG255"/>
  <c r="BF255"/>
  <c r="T255"/>
  <c r="R255"/>
  <c r="P255"/>
  <c r="BI249"/>
  <c r="BH249"/>
  <c r="BG249"/>
  <c r="BF249"/>
  <c r="T249"/>
  <c r="R249"/>
  <c r="P249"/>
  <c r="BI246"/>
  <c r="BH246"/>
  <c r="BG246"/>
  <c r="BF246"/>
  <c r="T246"/>
  <c r="R246"/>
  <c r="P246"/>
  <c r="BI245"/>
  <c r="BH245"/>
  <c r="BG245"/>
  <c r="BF245"/>
  <c r="T245"/>
  <c r="R245"/>
  <c r="P245"/>
  <c r="BI243"/>
  <c r="BH243"/>
  <c r="BG243"/>
  <c r="BF243"/>
  <c r="T243"/>
  <c r="R243"/>
  <c r="P243"/>
  <c r="BI242"/>
  <c r="BH242"/>
  <c r="BG242"/>
  <c r="BF242"/>
  <c r="T242"/>
  <c r="R242"/>
  <c r="P242"/>
  <c r="BI241"/>
  <c r="BH241"/>
  <c r="BG241"/>
  <c r="BF241"/>
  <c r="T241"/>
  <c r="R241"/>
  <c r="P241"/>
  <c r="BI238"/>
  <c r="BH238"/>
  <c r="BG238"/>
  <c r="BF238"/>
  <c r="T238"/>
  <c r="R238"/>
  <c r="P238"/>
  <c r="BI237"/>
  <c r="BH237"/>
  <c r="BG237"/>
  <c r="BF237"/>
  <c r="T237"/>
  <c r="R237"/>
  <c r="P237"/>
  <c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4"/>
  <c r="BH224"/>
  <c r="BG224"/>
  <c r="BF224"/>
  <c r="T224"/>
  <c r="R224"/>
  <c r="P224"/>
  <c r="BI223"/>
  <c r="BH223"/>
  <c r="BG223"/>
  <c r="BF223"/>
  <c r="T223"/>
  <c r="R223"/>
  <c r="P223"/>
  <c r="BI220"/>
  <c r="BH220"/>
  <c r="BG220"/>
  <c r="BF220"/>
  <c r="T220"/>
  <c r="R220"/>
  <c r="P220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3"/>
  <c r="BH213"/>
  <c r="BG213"/>
  <c r="BF213"/>
  <c r="T213"/>
  <c r="R213"/>
  <c r="P213"/>
  <c r="BI210"/>
  <c r="BH210"/>
  <c r="BG210"/>
  <c r="BF210"/>
  <c r="T210"/>
  <c r="R210"/>
  <c r="P210"/>
  <c r="BI207"/>
  <c r="BH207"/>
  <c r="BG207"/>
  <c r="BF207"/>
  <c r="T207"/>
  <c r="T206"/>
  <c r="R207"/>
  <c r="R206"/>
  <c r="P207"/>
  <c r="P206"/>
  <c r="BI205"/>
  <c r="BH205"/>
  <c r="BG205"/>
  <c r="BF205"/>
  <c r="T205"/>
  <c r="R205"/>
  <c r="P205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6"/>
  <c r="BH196"/>
  <c r="BG196"/>
  <c r="BF196"/>
  <c r="T196"/>
  <c r="R196"/>
  <c r="P196"/>
  <c r="BI193"/>
  <c r="BH193"/>
  <c r="BG193"/>
  <c r="BF193"/>
  <c r="T193"/>
  <c r="R193"/>
  <c r="P193"/>
  <c r="BI187"/>
  <c r="BH187"/>
  <c r="BG187"/>
  <c r="BF187"/>
  <c r="T187"/>
  <c r="R187"/>
  <c r="P187"/>
  <c r="BI184"/>
  <c r="BH184"/>
  <c r="BG184"/>
  <c r="BF184"/>
  <c r="T184"/>
  <c r="R184"/>
  <c r="P184"/>
  <c r="BI172"/>
  <c r="BH172"/>
  <c r="BG172"/>
  <c r="BF172"/>
  <c r="T172"/>
  <c r="R172"/>
  <c r="P172"/>
  <c r="BI168"/>
  <c r="BH168"/>
  <c r="BG168"/>
  <c r="BF168"/>
  <c r="T168"/>
  <c r="R168"/>
  <c r="P168"/>
  <c r="BI164"/>
  <c r="BH164"/>
  <c r="BG164"/>
  <c r="BF164"/>
  <c r="T164"/>
  <c r="R164"/>
  <c r="P164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1"/>
  <c r="BH151"/>
  <c r="BG151"/>
  <c r="BF151"/>
  <c r="T151"/>
  <c r="R151"/>
  <c r="P151"/>
  <c r="BI150"/>
  <c r="BH150"/>
  <c r="BG150"/>
  <c r="BF150"/>
  <c r="T150"/>
  <c r="R150"/>
  <c r="P150"/>
  <c r="BI147"/>
  <c r="BH147"/>
  <c r="BG147"/>
  <c r="BF147"/>
  <c r="T147"/>
  <c r="R147"/>
  <c r="P147"/>
  <c r="BI143"/>
  <c r="BH143"/>
  <c r="BG143"/>
  <c r="BF143"/>
  <c r="T143"/>
  <c r="R143"/>
  <c r="P143"/>
  <c r="BI136"/>
  <c r="BH136"/>
  <c r="BG136"/>
  <c r="BF136"/>
  <c r="T136"/>
  <c r="T135"/>
  <c r="R136"/>
  <c r="R135"/>
  <c r="P136"/>
  <c r="P135"/>
  <c r="F129"/>
  <c r="F127"/>
  <c r="E125"/>
  <c r="F91"/>
  <c r="F89"/>
  <c r="E87"/>
  <c r="J24"/>
  <c r="E24"/>
  <c r="J130"/>
  <c r="J23"/>
  <c r="J21"/>
  <c r="E21"/>
  <c r="J129"/>
  <c r="J20"/>
  <c r="J18"/>
  <c r="E18"/>
  <c r="F92"/>
  <c r="J17"/>
  <c r="J12"/>
  <c r="J127"/>
  <c r="E7"/>
  <c r="E85"/>
  <c i="4" r="J37"/>
  <c r="J36"/>
  <c i="1" r="AY97"/>
  <c i="4" r="J35"/>
  <c i="1" r="AX97"/>
  <c i="4"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49"/>
  <c r="BH149"/>
  <c r="BG149"/>
  <c r="BF149"/>
  <c r="T149"/>
  <c r="R149"/>
  <c r="P149"/>
  <c r="BI148"/>
  <c r="BH148"/>
  <c r="BG148"/>
  <c r="BF148"/>
  <c r="T148"/>
  <c r="R148"/>
  <c r="P148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F119"/>
  <c r="F117"/>
  <c r="E115"/>
  <c r="F91"/>
  <c r="F89"/>
  <c r="E87"/>
  <c r="J24"/>
  <c r="E24"/>
  <c r="J120"/>
  <c r="J23"/>
  <c r="J21"/>
  <c r="E21"/>
  <c r="J91"/>
  <c r="J20"/>
  <c r="J18"/>
  <c r="E18"/>
  <c r="F120"/>
  <c r="J17"/>
  <c r="J12"/>
  <c r="J117"/>
  <c r="E7"/>
  <c r="E113"/>
  <c i="3" r="J37"/>
  <c r="J36"/>
  <c i="1" r="AY96"/>
  <c i="3" r="J35"/>
  <c i="1" r="AX96"/>
  <c i="3"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4"/>
  <c r="BH144"/>
  <c r="BG144"/>
  <c r="BF144"/>
  <c r="T144"/>
  <c r="T143"/>
  <c r="T142"/>
  <c r="R144"/>
  <c r="R143"/>
  <c r="R142"/>
  <c r="P144"/>
  <c r="P143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F117"/>
  <c r="F115"/>
  <c r="E113"/>
  <c r="F91"/>
  <c r="F89"/>
  <c r="E87"/>
  <c r="J24"/>
  <c r="E24"/>
  <c r="J92"/>
  <c r="J23"/>
  <c r="J21"/>
  <c r="E21"/>
  <c r="J117"/>
  <c r="J20"/>
  <c r="J18"/>
  <c r="E18"/>
  <c r="F92"/>
  <c r="J17"/>
  <c r="J12"/>
  <c r="J115"/>
  <c r="E7"/>
  <c r="E111"/>
  <c i="2" r="J37"/>
  <c r="J36"/>
  <c i="1" r="AY95"/>
  <c i="2" r="J35"/>
  <c i="1" r="AX95"/>
  <c i="2" r="BI684"/>
  <c r="BH684"/>
  <c r="BG684"/>
  <c r="BF684"/>
  <c r="T684"/>
  <c r="T683"/>
  <c r="R684"/>
  <c r="R683"/>
  <c r="P684"/>
  <c r="P683"/>
  <c r="BI680"/>
  <c r="BH680"/>
  <c r="BG680"/>
  <c r="BF680"/>
  <c r="T680"/>
  <c r="T679"/>
  <c r="R680"/>
  <c r="R679"/>
  <c r="P680"/>
  <c r="P679"/>
  <c r="BI675"/>
  <c r="BH675"/>
  <c r="BG675"/>
  <c r="BF675"/>
  <c r="T675"/>
  <c r="R675"/>
  <c r="P675"/>
  <c r="BI674"/>
  <c r="BH674"/>
  <c r="BG674"/>
  <c r="BF674"/>
  <c r="T674"/>
  <c r="R674"/>
  <c r="P674"/>
  <c r="BI669"/>
  <c r="BH669"/>
  <c r="BG669"/>
  <c r="BF669"/>
  <c r="T669"/>
  <c r="R669"/>
  <c r="P669"/>
  <c r="BI664"/>
  <c r="BH664"/>
  <c r="BG664"/>
  <c r="BF664"/>
  <c r="T664"/>
  <c r="R664"/>
  <c r="P664"/>
  <c r="BI637"/>
  <c r="BH637"/>
  <c r="BG637"/>
  <c r="BF637"/>
  <c r="T637"/>
  <c r="R637"/>
  <c r="P637"/>
  <c r="BI636"/>
  <c r="BH636"/>
  <c r="BG636"/>
  <c r="BF636"/>
  <c r="T636"/>
  <c r="R636"/>
  <c r="P636"/>
  <c r="BI633"/>
  <c r="BH633"/>
  <c r="BG633"/>
  <c r="BF633"/>
  <c r="T633"/>
  <c r="R633"/>
  <c r="P633"/>
  <c r="BI630"/>
  <c r="BH630"/>
  <c r="BG630"/>
  <c r="BF630"/>
  <c r="T630"/>
  <c r="R630"/>
  <c r="P630"/>
  <c r="BI606"/>
  <c r="BH606"/>
  <c r="BG606"/>
  <c r="BF606"/>
  <c r="T606"/>
  <c r="R606"/>
  <c r="P606"/>
  <c r="BI604"/>
  <c r="BH604"/>
  <c r="BG604"/>
  <c r="BF604"/>
  <c r="T604"/>
  <c r="R604"/>
  <c r="P604"/>
  <c r="BI603"/>
  <c r="BH603"/>
  <c r="BG603"/>
  <c r="BF603"/>
  <c r="T603"/>
  <c r="R603"/>
  <c r="P603"/>
  <c r="BI602"/>
  <c r="BH602"/>
  <c r="BG602"/>
  <c r="BF602"/>
  <c r="T602"/>
  <c r="R602"/>
  <c r="P602"/>
  <c r="BI600"/>
  <c r="BH600"/>
  <c r="BG600"/>
  <c r="BF600"/>
  <c r="T600"/>
  <c r="R600"/>
  <c r="P600"/>
  <c r="BI595"/>
  <c r="BH595"/>
  <c r="BG595"/>
  <c r="BF595"/>
  <c r="T595"/>
  <c r="R595"/>
  <c r="P595"/>
  <c r="BI590"/>
  <c r="BH590"/>
  <c r="BG590"/>
  <c r="BF590"/>
  <c r="T590"/>
  <c r="R590"/>
  <c r="P590"/>
  <c r="BI584"/>
  <c r="BH584"/>
  <c r="BG584"/>
  <c r="BF584"/>
  <c r="T584"/>
  <c r="R584"/>
  <c r="P584"/>
  <c r="BI571"/>
  <c r="BH571"/>
  <c r="BG571"/>
  <c r="BF571"/>
  <c r="T571"/>
  <c r="R571"/>
  <c r="P571"/>
  <c r="BI570"/>
  <c r="BH570"/>
  <c r="BG570"/>
  <c r="BF570"/>
  <c r="T570"/>
  <c r="R570"/>
  <c r="P570"/>
  <c r="BI565"/>
  <c r="BH565"/>
  <c r="BG565"/>
  <c r="BF565"/>
  <c r="T565"/>
  <c r="R565"/>
  <c r="P565"/>
  <c r="BI561"/>
  <c r="BH561"/>
  <c r="BG561"/>
  <c r="BF561"/>
  <c r="T561"/>
  <c r="R561"/>
  <c r="P561"/>
  <c r="BI550"/>
  <c r="BH550"/>
  <c r="BG550"/>
  <c r="BF550"/>
  <c r="T550"/>
  <c r="R550"/>
  <c r="P550"/>
  <c r="BI544"/>
  <c r="BH544"/>
  <c r="BG544"/>
  <c r="BF544"/>
  <c r="T544"/>
  <c r="R544"/>
  <c r="P544"/>
  <c r="BI539"/>
  <c r="BH539"/>
  <c r="BG539"/>
  <c r="BF539"/>
  <c r="T539"/>
  <c r="R539"/>
  <c r="P539"/>
  <c r="BI521"/>
  <c r="BH521"/>
  <c r="BG521"/>
  <c r="BF521"/>
  <c r="T521"/>
  <c r="R521"/>
  <c r="P521"/>
  <c r="BI520"/>
  <c r="BH520"/>
  <c r="BG520"/>
  <c r="BF520"/>
  <c r="T520"/>
  <c r="R520"/>
  <c r="P520"/>
  <c r="BI519"/>
  <c r="BH519"/>
  <c r="BG519"/>
  <c r="BF519"/>
  <c r="T519"/>
  <c r="R519"/>
  <c r="P519"/>
  <c r="BI515"/>
  <c r="BH515"/>
  <c r="BG515"/>
  <c r="BF515"/>
  <c r="T515"/>
  <c r="R515"/>
  <c r="P515"/>
  <c r="BI514"/>
  <c r="BH514"/>
  <c r="BG514"/>
  <c r="BF514"/>
  <c r="T514"/>
  <c r="R514"/>
  <c r="P514"/>
  <c r="BI512"/>
  <c r="BH512"/>
  <c r="BG512"/>
  <c r="BF512"/>
  <c r="T512"/>
  <c r="R512"/>
  <c r="P512"/>
  <c r="BI506"/>
  <c r="BH506"/>
  <c r="BG506"/>
  <c r="BF506"/>
  <c r="T506"/>
  <c r="R506"/>
  <c r="P506"/>
  <c r="BI505"/>
  <c r="BH505"/>
  <c r="BG505"/>
  <c r="BF505"/>
  <c r="T505"/>
  <c r="R505"/>
  <c r="P505"/>
  <c r="BI504"/>
  <c r="BH504"/>
  <c r="BG504"/>
  <c r="BF504"/>
  <c r="T504"/>
  <c r="R504"/>
  <c r="P504"/>
  <c r="BI503"/>
  <c r="BH503"/>
  <c r="BG503"/>
  <c r="BF503"/>
  <c r="T503"/>
  <c r="R503"/>
  <c r="P503"/>
  <c r="BI500"/>
  <c r="BH500"/>
  <c r="BG500"/>
  <c r="BF500"/>
  <c r="T500"/>
  <c r="R500"/>
  <c r="P500"/>
  <c r="BI499"/>
  <c r="BH499"/>
  <c r="BG499"/>
  <c r="BF499"/>
  <c r="T499"/>
  <c r="R499"/>
  <c r="P499"/>
  <c r="BI496"/>
  <c r="BH496"/>
  <c r="BG496"/>
  <c r="BF496"/>
  <c r="T496"/>
  <c r="R496"/>
  <c r="P496"/>
  <c r="BI490"/>
  <c r="BH490"/>
  <c r="BG490"/>
  <c r="BF490"/>
  <c r="T490"/>
  <c r="R490"/>
  <c r="P490"/>
  <c r="BI489"/>
  <c r="BH489"/>
  <c r="BG489"/>
  <c r="BF489"/>
  <c r="T489"/>
  <c r="R489"/>
  <c r="P489"/>
  <c r="BI488"/>
  <c r="BH488"/>
  <c r="BG488"/>
  <c r="BF488"/>
  <c r="T488"/>
  <c r="R488"/>
  <c r="P488"/>
  <c r="BI487"/>
  <c r="BH487"/>
  <c r="BG487"/>
  <c r="BF487"/>
  <c r="T487"/>
  <c r="R487"/>
  <c r="P487"/>
  <c r="BI486"/>
  <c r="BH486"/>
  <c r="BG486"/>
  <c r="BF486"/>
  <c r="T486"/>
  <c r="R486"/>
  <c r="P486"/>
  <c r="BI483"/>
  <c r="BH483"/>
  <c r="BG483"/>
  <c r="BF483"/>
  <c r="T483"/>
  <c r="R483"/>
  <c r="P483"/>
  <c r="BI480"/>
  <c r="BH480"/>
  <c r="BG480"/>
  <c r="BF480"/>
  <c r="T480"/>
  <c r="R480"/>
  <c r="P480"/>
  <c r="BI477"/>
  <c r="BH477"/>
  <c r="BG477"/>
  <c r="BF477"/>
  <c r="T477"/>
  <c r="R477"/>
  <c r="P477"/>
  <c r="BI476"/>
  <c r="BH476"/>
  <c r="BG476"/>
  <c r="BF476"/>
  <c r="T476"/>
  <c r="R476"/>
  <c r="P476"/>
  <c r="BI475"/>
  <c r="BH475"/>
  <c r="BG475"/>
  <c r="BF475"/>
  <c r="T475"/>
  <c r="R475"/>
  <c r="P475"/>
  <c r="BI474"/>
  <c r="BH474"/>
  <c r="BG474"/>
  <c r="BF474"/>
  <c r="T474"/>
  <c r="R474"/>
  <c r="P474"/>
  <c r="BI473"/>
  <c r="BH473"/>
  <c r="BG473"/>
  <c r="BF473"/>
  <c r="T473"/>
  <c r="R473"/>
  <c r="P473"/>
  <c r="BI470"/>
  <c r="BH470"/>
  <c r="BG470"/>
  <c r="BF470"/>
  <c r="T470"/>
  <c r="R470"/>
  <c r="P470"/>
  <c r="BI469"/>
  <c r="BH469"/>
  <c r="BG469"/>
  <c r="BF469"/>
  <c r="T469"/>
  <c r="R469"/>
  <c r="P469"/>
  <c r="BI468"/>
  <c r="BH468"/>
  <c r="BG468"/>
  <c r="BF468"/>
  <c r="T468"/>
  <c r="R468"/>
  <c r="P468"/>
  <c r="BI465"/>
  <c r="BH465"/>
  <c r="BG465"/>
  <c r="BF465"/>
  <c r="T465"/>
  <c r="R465"/>
  <c r="P465"/>
  <c r="BI464"/>
  <c r="BH464"/>
  <c r="BG464"/>
  <c r="BF464"/>
  <c r="T464"/>
  <c r="R464"/>
  <c r="P464"/>
  <c r="BI461"/>
  <c r="BH461"/>
  <c r="BG461"/>
  <c r="BF461"/>
  <c r="T461"/>
  <c r="R461"/>
  <c r="P461"/>
  <c r="BI453"/>
  <c r="BH453"/>
  <c r="BG453"/>
  <c r="BF453"/>
  <c r="T453"/>
  <c r="R453"/>
  <c r="P453"/>
  <c r="BI440"/>
  <c r="BH440"/>
  <c r="BG440"/>
  <c r="BF440"/>
  <c r="T440"/>
  <c r="R440"/>
  <c r="P440"/>
  <c r="BI437"/>
  <c r="BH437"/>
  <c r="BG437"/>
  <c r="BF437"/>
  <c r="T437"/>
  <c r="R437"/>
  <c r="P437"/>
  <c r="BI429"/>
  <c r="BH429"/>
  <c r="BG429"/>
  <c r="BF429"/>
  <c r="T429"/>
  <c r="R429"/>
  <c r="P429"/>
  <c r="BI416"/>
  <c r="BH416"/>
  <c r="BG416"/>
  <c r="BF416"/>
  <c r="T416"/>
  <c r="R416"/>
  <c r="P416"/>
  <c r="BI413"/>
  <c r="BH413"/>
  <c r="BG413"/>
  <c r="BF413"/>
  <c r="T413"/>
  <c r="R413"/>
  <c r="P413"/>
  <c r="BI412"/>
  <c r="BH412"/>
  <c r="BG412"/>
  <c r="BF412"/>
  <c r="T412"/>
  <c r="R412"/>
  <c r="P412"/>
  <c r="BI409"/>
  <c r="BH409"/>
  <c r="BG409"/>
  <c r="BF409"/>
  <c r="T409"/>
  <c r="R409"/>
  <c r="P409"/>
  <c r="BI408"/>
  <c r="BH408"/>
  <c r="BG408"/>
  <c r="BF408"/>
  <c r="T408"/>
  <c r="R408"/>
  <c r="P408"/>
  <c r="BI405"/>
  <c r="BH405"/>
  <c r="BG405"/>
  <c r="BF405"/>
  <c r="T405"/>
  <c r="R405"/>
  <c r="P405"/>
  <c r="BI403"/>
  <c r="BH403"/>
  <c r="BG403"/>
  <c r="BF403"/>
  <c r="T403"/>
  <c r="R403"/>
  <c r="P403"/>
  <c r="BI399"/>
  <c r="BH399"/>
  <c r="BG399"/>
  <c r="BF399"/>
  <c r="T399"/>
  <c r="R399"/>
  <c r="P399"/>
  <c r="BI398"/>
  <c r="BH398"/>
  <c r="BG398"/>
  <c r="BF398"/>
  <c r="T398"/>
  <c r="R398"/>
  <c r="P398"/>
  <c r="BI395"/>
  <c r="BH395"/>
  <c r="BG395"/>
  <c r="BF395"/>
  <c r="T395"/>
  <c r="R395"/>
  <c r="P395"/>
  <c r="BI393"/>
  <c r="BH393"/>
  <c r="BG393"/>
  <c r="BF393"/>
  <c r="T393"/>
  <c r="R393"/>
  <c r="P393"/>
  <c r="BI392"/>
  <c r="BH392"/>
  <c r="BG392"/>
  <c r="BF392"/>
  <c r="T392"/>
  <c r="R392"/>
  <c r="P392"/>
  <c r="BI391"/>
  <c r="BH391"/>
  <c r="BG391"/>
  <c r="BF391"/>
  <c r="T391"/>
  <c r="R391"/>
  <c r="P391"/>
  <c r="BI381"/>
  <c r="BH381"/>
  <c r="BG381"/>
  <c r="BF381"/>
  <c r="T381"/>
  <c r="R381"/>
  <c r="P381"/>
  <c r="BI379"/>
  <c r="BH379"/>
  <c r="BG379"/>
  <c r="BF379"/>
  <c r="T379"/>
  <c r="R379"/>
  <c r="P379"/>
  <c r="BI378"/>
  <c r="BH378"/>
  <c r="BG378"/>
  <c r="BF378"/>
  <c r="T378"/>
  <c r="R378"/>
  <c r="P378"/>
  <c r="BI376"/>
  <c r="BH376"/>
  <c r="BG376"/>
  <c r="BF376"/>
  <c r="T376"/>
  <c r="R376"/>
  <c r="P376"/>
  <c r="BI375"/>
  <c r="BH375"/>
  <c r="BG375"/>
  <c r="BF375"/>
  <c r="T375"/>
  <c r="R375"/>
  <c r="P375"/>
  <c r="BI372"/>
  <c r="BH372"/>
  <c r="BG372"/>
  <c r="BF372"/>
  <c r="T372"/>
  <c r="R372"/>
  <c r="P372"/>
  <c r="BI370"/>
  <c r="BH370"/>
  <c r="BG370"/>
  <c r="BF370"/>
  <c r="T370"/>
  <c r="R370"/>
  <c r="P370"/>
  <c r="BI365"/>
  <c r="BH365"/>
  <c r="BG365"/>
  <c r="BF365"/>
  <c r="T365"/>
  <c r="R365"/>
  <c r="P365"/>
  <c r="BI355"/>
  <c r="BH355"/>
  <c r="BG355"/>
  <c r="BF355"/>
  <c r="T355"/>
  <c r="R355"/>
  <c r="P355"/>
  <c r="BI350"/>
  <c r="BH350"/>
  <c r="BG350"/>
  <c r="BF350"/>
  <c r="T350"/>
  <c r="R350"/>
  <c r="P350"/>
  <c r="BI343"/>
  <c r="BH343"/>
  <c r="BG343"/>
  <c r="BF343"/>
  <c r="T343"/>
  <c r="R343"/>
  <c r="P343"/>
  <c r="BI334"/>
  <c r="BH334"/>
  <c r="BG334"/>
  <c r="BF334"/>
  <c r="T334"/>
  <c r="R334"/>
  <c r="P334"/>
  <c r="BI323"/>
  <c r="BH323"/>
  <c r="BG323"/>
  <c r="BF323"/>
  <c r="T323"/>
  <c r="R323"/>
  <c r="P323"/>
  <c r="BI320"/>
  <c r="BH320"/>
  <c r="BG320"/>
  <c r="BF320"/>
  <c r="T320"/>
  <c r="R320"/>
  <c r="P320"/>
  <c r="BI318"/>
  <c r="BH318"/>
  <c r="BG318"/>
  <c r="BF318"/>
  <c r="T318"/>
  <c r="R318"/>
  <c r="P318"/>
  <c r="BI315"/>
  <c r="BH315"/>
  <c r="BG315"/>
  <c r="BF315"/>
  <c r="T315"/>
  <c r="R315"/>
  <c r="P315"/>
  <c r="BI313"/>
  <c r="BH313"/>
  <c r="BG313"/>
  <c r="BF313"/>
  <c r="T313"/>
  <c r="R313"/>
  <c r="P313"/>
  <c r="BI312"/>
  <c r="BH312"/>
  <c r="BG312"/>
  <c r="BF312"/>
  <c r="T312"/>
  <c r="R312"/>
  <c r="P312"/>
  <c r="BI311"/>
  <c r="BH311"/>
  <c r="BG311"/>
  <c r="BF311"/>
  <c r="T311"/>
  <c r="R311"/>
  <c r="P311"/>
  <c r="BI309"/>
  <c r="BH309"/>
  <c r="BG309"/>
  <c r="BF309"/>
  <c r="T309"/>
  <c r="R309"/>
  <c r="P309"/>
  <c r="BI308"/>
  <c r="BH308"/>
  <c r="BG308"/>
  <c r="BF308"/>
  <c r="T308"/>
  <c r="R308"/>
  <c r="P308"/>
  <c r="BI306"/>
  <c r="BH306"/>
  <c r="BG306"/>
  <c r="BF306"/>
  <c r="T306"/>
  <c r="R306"/>
  <c r="P306"/>
  <c r="BI303"/>
  <c r="BH303"/>
  <c r="BG303"/>
  <c r="BF303"/>
  <c r="T303"/>
  <c r="R303"/>
  <c r="P303"/>
  <c r="BI299"/>
  <c r="BH299"/>
  <c r="BG299"/>
  <c r="BF299"/>
  <c r="T299"/>
  <c r="R299"/>
  <c r="P299"/>
  <c r="BI297"/>
  <c r="BH297"/>
  <c r="BG297"/>
  <c r="BF297"/>
  <c r="T297"/>
  <c r="R297"/>
  <c r="P297"/>
  <c r="BI296"/>
  <c r="BH296"/>
  <c r="BG296"/>
  <c r="BF296"/>
  <c r="T296"/>
  <c r="R296"/>
  <c r="P296"/>
  <c r="BI295"/>
  <c r="BH295"/>
  <c r="BG295"/>
  <c r="BF295"/>
  <c r="T295"/>
  <c r="R295"/>
  <c r="P295"/>
  <c r="BI292"/>
  <c r="BH292"/>
  <c r="BG292"/>
  <c r="BF292"/>
  <c r="T292"/>
  <c r="R292"/>
  <c r="P292"/>
  <c r="BI288"/>
  <c r="BH288"/>
  <c r="BG288"/>
  <c r="BF288"/>
  <c r="T288"/>
  <c r="R288"/>
  <c r="P288"/>
  <c r="BI284"/>
  <c r="BH284"/>
  <c r="BG284"/>
  <c r="BF284"/>
  <c r="T284"/>
  <c r="R284"/>
  <c r="P284"/>
  <c r="BI282"/>
  <c r="BH282"/>
  <c r="BG282"/>
  <c r="BF282"/>
  <c r="T282"/>
  <c r="R282"/>
  <c r="P282"/>
  <c r="BI281"/>
  <c r="BH281"/>
  <c r="BG281"/>
  <c r="BF281"/>
  <c r="T281"/>
  <c r="R281"/>
  <c r="P281"/>
  <c r="BI280"/>
  <c r="BH280"/>
  <c r="BG280"/>
  <c r="BF280"/>
  <c r="T280"/>
  <c r="R280"/>
  <c r="P280"/>
  <c r="BI277"/>
  <c r="BH277"/>
  <c r="BG277"/>
  <c r="BF277"/>
  <c r="T277"/>
  <c r="R277"/>
  <c r="P277"/>
  <c r="BI274"/>
  <c r="BH274"/>
  <c r="BG274"/>
  <c r="BF274"/>
  <c r="T274"/>
  <c r="R274"/>
  <c r="P274"/>
  <c r="BI271"/>
  <c r="BH271"/>
  <c r="BG271"/>
  <c r="BF271"/>
  <c r="T271"/>
  <c r="R271"/>
  <c r="P271"/>
  <c r="BI269"/>
  <c r="BH269"/>
  <c r="BG269"/>
  <c r="BF269"/>
  <c r="T269"/>
  <c r="R269"/>
  <c r="P269"/>
  <c r="BI268"/>
  <c r="BH268"/>
  <c r="BG268"/>
  <c r="BF268"/>
  <c r="T268"/>
  <c r="R268"/>
  <c r="P268"/>
  <c r="BI267"/>
  <c r="BH267"/>
  <c r="BG267"/>
  <c r="BF267"/>
  <c r="T267"/>
  <c r="R267"/>
  <c r="P267"/>
  <c r="BI266"/>
  <c r="BH266"/>
  <c r="BG266"/>
  <c r="BF266"/>
  <c r="T266"/>
  <c r="R266"/>
  <c r="P266"/>
  <c r="BI265"/>
  <c r="BH265"/>
  <c r="BG265"/>
  <c r="BF265"/>
  <c r="T265"/>
  <c r="R265"/>
  <c r="P265"/>
  <c r="BI261"/>
  <c r="BH261"/>
  <c r="BG261"/>
  <c r="BF261"/>
  <c r="T261"/>
  <c r="R261"/>
  <c r="P261"/>
  <c r="BI258"/>
  <c r="BH258"/>
  <c r="BG258"/>
  <c r="BF258"/>
  <c r="T258"/>
  <c r="R258"/>
  <c r="P258"/>
  <c r="BI254"/>
  <c r="BH254"/>
  <c r="BG254"/>
  <c r="BF254"/>
  <c r="T254"/>
  <c r="R254"/>
  <c r="P254"/>
  <c r="BI251"/>
  <c r="BH251"/>
  <c r="BG251"/>
  <c r="BF251"/>
  <c r="T251"/>
  <c r="R251"/>
  <c r="P251"/>
  <c r="BI250"/>
  <c r="BH250"/>
  <c r="BG250"/>
  <c r="BF250"/>
  <c r="T250"/>
  <c r="R250"/>
  <c r="P250"/>
  <c r="BI249"/>
  <c r="BH249"/>
  <c r="BG249"/>
  <c r="BF249"/>
  <c r="T249"/>
  <c r="R249"/>
  <c r="P249"/>
  <c r="BI246"/>
  <c r="BH246"/>
  <c r="BG246"/>
  <c r="BF246"/>
  <c r="T246"/>
  <c r="R246"/>
  <c r="P246"/>
  <c r="BI245"/>
  <c r="BH245"/>
  <c r="BG245"/>
  <c r="BF245"/>
  <c r="T245"/>
  <c r="R245"/>
  <c r="P245"/>
  <c r="BI241"/>
  <c r="BH241"/>
  <c r="BG241"/>
  <c r="BF241"/>
  <c r="T241"/>
  <c r="R241"/>
  <c r="P241"/>
  <c r="BI237"/>
  <c r="BH237"/>
  <c r="BG237"/>
  <c r="BF237"/>
  <c r="T237"/>
  <c r="R237"/>
  <c r="P237"/>
  <c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0"/>
  <c r="BH230"/>
  <c r="BG230"/>
  <c r="BF230"/>
  <c r="T230"/>
  <c r="R230"/>
  <c r="P230"/>
  <c r="BI227"/>
  <c r="BH227"/>
  <c r="BG227"/>
  <c r="BF227"/>
  <c r="T227"/>
  <c r="R227"/>
  <c r="P227"/>
  <c r="BI224"/>
  <c r="BH224"/>
  <c r="BG224"/>
  <c r="BF224"/>
  <c r="T224"/>
  <c r="R224"/>
  <c r="P224"/>
  <c r="BI221"/>
  <c r="BH221"/>
  <c r="BG221"/>
  <c r="BF221"/>
  <c r="T221"/>
  <c r="R221"/>
  <c r="P221"/>
  <c r="BI218"/>
  <c r="BH218"/>
  <c r="BG218"/>
  <c r="BF218"/>
  <c r="T218"/>
  <c r="R218"/>
  <c r="P218"/>
  <c r="BI217"/>
  <c r="BH217"/>
  <c r="BG217"/>
  <c r="BF217"/>
  <c r="T217"/>
  <c r="R217"/>
  <c r="P217"/>
  <c r="BI215"/>
  <c r="BH215"/>
  <c r="BG215"/>
  <c r="BF215"/>
  <c r="T215"/>
  <c r="R215"/>
  <c r="P215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6"/>
  <c r="BH206"/>
  <c r="BG206"/>
  <c r="BF206"/>
  <c r="T206"/>
  <c r="R206"/>
  <c r="P206"/>
  <c r="BI201"/>
  <c r="BH201"/>
  <c r="BG201"/>
  <c r="BF201"/>
  <c r="T201"/>
  <c r="R201"/>
  <c r="P201"/>
  <c r="BI194"/>
  <c r="BH194"/>
  <c r="BG194"/>
  <c r="BF194"/>
  <c r="T194"/>
  <c r="R194"/>
  <c r="P194"/>
  <c r="BI186"/>
  <c r="BH186"/>
  <c r="BG186"/>
  <c r="BF186"/>
  <c r="T186"/>
  <c r="R186"/>
  <c r="P186"/>
  <c r="BI184"/>
  <c r="BH184"/>
  <c r="BG184"/>
  <c r="BF184"/>
  <c r="T184"/>
  <c r="R184"/>
  <c r="P184"/>
  <c r="BI171"/>
  <c r="BH171"/>
  <c r="BG171"/>
  <c r="BF171"/>
  <c r="T171"/>
  <c r="R171"/>
  <c r="P171"/>
  <c r="BI169"/>
  <c r="BH169"/>
  <c r="BG169"/>
  <c r="BF169"/>
  <c r="T169"/>
  <c r="R169"/>
  <c r="P169"/>
  <c r="BI166"/>
  <c r="BH166"/>
  <c r="BG166"/>
  <c r="BF166"/>
  <c r="T166"/>
  <c r="R166"/>
  <c r="P166"/>
  <c r="BI163"/>
  <c r="BH163"/>
  <c r="BG163"/>
  <c r="BF163"/>
  <c r="T163"/>
  <c r="R163"/>
  <c r="P163"/>
  <c r="BI159"/>
  <c r="BH159"/>
  <c r="BG159"/>
  <c r="BF159"/>
  <c r="T159"/>
  <c r="R159"/>
  <c r="P159"/>
  <c r="BI145"/>
  <c r="BH145"/>
  <c r="BG145"/>
  <c r="BF145"/>
  <c r="T145"/>
  <c r="R145"/>
  <c r="P145"/>
  <c r="BI142"/>
  <c r="BH142"/>
  <c r="BG142"/>
  <c r="BF142"/>
  <c r="T142"/>
  <c r="R142"/>
  <c r="P142"/>
  <c r="BI137"/>
  <c r="BH137"/>
  <c r="BG137"/>
  <c r="BF137"/>
  <c r="T137"/>
  <c r="R137"/>
  <c r="P137"/>
  <c r="F130"/>
  <c r="F128"/>
  <c r="E126"/>
  <c r="F91"/>
  <c r="F89"/>
  <c r="E87"/>
  <c r="J24"/>
  <c r="E24"/>
  <c r="J131"/>
  <c r="J23"/>
  <c r="J21"/>
  <c r="E21"/>
  <c r="J91"/>
  <c r="J20"/>
  <c r="J18"/>
  <c r="E18"/>
  <c r="F131"/>
  <c r="J17"/>
  <c r="J12"/>
  <c r="J128"/>
  <c r="E7"/>
  <c r="E85"/>
  <c i="1" r="L90"/>
  <c r="AM90"/>
  <c r="AM89"/>
  <c r="L89"/>
  <c r="AM87"/>
  <c r="L87"/>
  <c r="L85"/>
  <c r="L84"/>
  <c i="2" r="J490"/>
  <c r="BK416"/>
  <c r="BK295"/>
  <c r="J210"/>
  <c r="BK499"/>
  <c r="BK470"/>
  <c r="BK297"/>
  <c r="BK269"/>
  <c r="BK505"/>
  <c r="BK268"/>
  <c r="BK234"/>
  <c r="J440"/>
  <c r="J280"/>
  <c r="BK504"/>
  <c r="BK137"/>
  <c r="BK474"/>
  <c r="J233"/>
  <c i="1" r="AS94"/>
  <c i="2" r="J604"/>
  <c r="BK490"/>
  <c r="BK399"/>
  <c r="J343"/>
  <c r="J235"/>
  <c r="J680"/>
  <c r="J636"/>
  <c r="BK600"/>
  <c r="BK506"/>
  <c r="J355"/>
  <c r="J295"/>
  <c r="BK603"/>
  <c r="BK237"/>
  <c r="J500"/>
  <c r="J292"/>
  <c r="BK292"/>
  <c i="3" r="J144"/>
  <c r="J148"/>
  <c r="J125"/>
  <c r="BK134"/>
  <c r="BK152"/>
  <c r="J140"/>
  <c i="4" r="J205"/>
  <c r="BK163"/>
  <c r="BK126"/>
  <c r="BK159"/>
  <c r="BK200"/>
  <c r="BK180"/>
  <c r="J154"/>
  <c r="J181"/>
  <c r="J155"/>
  <c r="J165"/>
  <c r="J145"/>
  <c r="BK194"/>
  <c r="BK161"/>
  <c r="J195"/>
  <c r="J173"/>
  <c r="BK143"/>
  <c r="J175"/>
  <c r="J144"/>
  <c r="BK198"/>
  <c r="BK145"/>
  <c r="J133"/>
  <c i="5" r="J370"/>
  <c r="J348"/>
  <c r="J438"/>
  <c r="J320"/>
  <c r="J310"/>
  <c r="J207"/>
  <c r="BK436"/>
  <c i="2" r="J464"/>
  <c r="J412"/>
  <c r="J403"/>
  <c r="J315"/>
  <c r="BK602"/>
  <c r="BK230"/>
  <c r="J539"/>
  <c r="BK403"/>
  <c r="J254"/>
  <c r="J375"/>
  <c i="3" r="J150"/>
  <c r="BK151"/>
  <c r="J138"/>
  <c r="BK136"/>
  <c r="BK140"/>
  <c r="BK124"/>
  <c r="J139"/>
  <c r="BK131"/>
  <c i="4" r="J199"/>
  <c r="J172"/>
  <c r="BK133"/>
  <c r="J160"/>
  <c r="BK141"/>
  <c r="J192"/>
  <c r="J141"/>
  <c r="J164"/>
  <c r="J198"/>
  <c r="BK157"/>
  <c r="J142"/>
  <c r="BK183"/>
  <c r="BK167"/>
  <c r="J200"/>
  <c r="BK188"/>
  <c r="J163"/>
  <c r="BK131"/>
  <c r="J182"/>
  <c r="J146"/>
  <c r="BK144"/>
  <c i="5" r="J324"/>
  <c r="J387"/>
  <c r="BK307"/>
  <c r="J369"/>
  <c r="BK260"/>
  <c r="BK311"/>
  <c r="J210"/>
  <c r="J355"/>
  <c r="J241"/>
  <c r="BK207"/>
  <c r="BK440"/>
  <c r="BK242"/>
  <c r="J450"/>
  <c r="BK304"/>
  <c r="J187"/>
  <c i="6" r="BK124"/>
  <c i="7" r="J177"/>
  <c r="J128"/>
  <c r="BK142"/>
  <c r="BK168"/>
  <c r="J133"/>
  <c r="BK138"/>
  <c r="BK161"/>
  <c r="J127"/>
  <c r="BK131"/>
  <c r="J157"/>
  <c r="BK182"/>
  <c r="BK144"/>
  <c r="BK134"/>
  <c i="2" r="BK519"/>
  <c r="BK453"/>
  <c r="J372"/>
  <c r="J237"/>
  <c r="J476"/>
  <c r="BK461"/>
  <c r="BK235"/>
  <c r="BK166"/>
  <c r="J391"/>
  <c r="BK350"/>
  <c r="J201"/>
  <c r="J468"/>
  <c r="BK315"/>
  <c r="J215"/>
  <c r="BK480"/>
  <c r="J514"/>
  <c r="J370"/>
  <c r="BK284"/>
  <c r="BK217"/>
  <c r="J245"/>
  <c r="BK664"/>
  <c r="J602"/>
  <c r="BK469"/>
  <c r="BK391"/>
  <c r="BK274"/>
  <c r="J258"/>
  <c r="BK186"/>
  <c r="BK675"/>
  <c r="J606"/>
  <c r="BK565"/>
  <c r="BK409"/>
  <c r="J378"/>
  <c r="J303"/>
  <c r="J590"/>
  <c r="BK201"/>
  <c r="BK521"/>
  <c r="J453"/>
  <c r="J274"/>
  <c i="4" r="J204"/>
  <c r="BK175"/>
  <c r="J203"/>
  <c r="J159"/>
  <c r="J143"/>
  <c r="BK201"/>
  <c r="J166"/>
  <c r="J138"/>
  <c r="J194"/>
  <c r="BK160"/>
  <c r="BK190"/>
  <c r="BK179"/>
  <c r="J161"/>
  <c r="J128"/>
  <c r="J139"/>
  <c i="5" r="J353"/>
  <c r="BK369"/>
  <c r="J193"/>
  <c r="BK143"/>
  <c r="J380"/>
  <c r="J319"/>
  <c r="BK237"/>
  <c r="BK223"/>
  <c r="BK353"/>
  <c r="BK255"/>
  <c r="J498"/>
  <c r="J467"/>
  <c r="BK409"/>
  <c r="BK325"/>
  <c r="BK300"/>
  <c r="J229"/>
  <c r="BK467"/>
  <c r="BK355"/>
  <c r="J315"/>
  <c r="J245"/>
  <c r="BK201"/>
  <c r="BK429"/>
  <c r="J168"/>
  <c r="J335"/>
  <c r="J218"/>
  <c i="6" r="J125"/>
  <c i="7" r="J181"/>
  <c r="BK178"/>
  <c r="J154"/>
  <c r="BK156"/>
  <c r="BK175"/>
  <c r="J139"/>
  <c r="J171"/>
  <c r="J173"/>
  <c r="J164"/>
  <c r="BK179"/>
  <c r="BK171"/>
  <c r="J152"/>
  <c r="BK160"/>
  <c i="8" r="J123"/>
  <c i="2" r="BK514"/>
  <c r="J395"/>
  <c r="J296"/>
  <c r="J519"/>
  <c r="BK405"/>
  <c r="J186"/>
  <c r="BK142"/>
  <c r="BK378"/>
  <c r="BK343"/>
  <c r="BK249"/>
  <c r="BK500"/>
  <c r="J318"/>
  <c r="BK254"/>
  <c r="J250"/>
  <c r="BK483"/>
  <c r="J473"/>
  <c r="J234"/>
  <c r="J398"/>
  <c r="BK241"/>
  <c r="J637"/>
  <c r="J571"/>
  <c i="4" r="BK204"/>
  <c r="BK155"/>
  <c r="BK181"/>
  <c r="BK146"/>
  <c r="BK193"/>
  <c r="BK152"/>
  <c r="J191"/>
  <c r="J186"/>
  <c r="J170"/>
  <c r="J190"/>
  <c i="5" r="J223"/>
  <c r="J159"/>
  <c r="J451"/>
  <c r="J325"/>
  <c r="BK228"/>
  <c r="J136"/>
  <c r="J323"/>
  <c r="BK246"/>
  <c r="BK230"/>
  <c r="J201"/>
  <c r="J172"/>
  <c r="BK437"/>
  <c r="J303"/>
  <c r="BK196"/>
  <c r="J403"/>
  <c r="BK343"/>
  <c r="J242"/>
  <c r="BK235"/>
  <c r="BK160"/>
  <c r="BK310"/>
  <c r="BK158"/>
  <c r="BK497"/>
  <c r="J440"/>
  <c r="BK403"/>
  <c r="BK320"/>
  <c r="J243"/>
  <c r="BK210"/>
  <c r="J432"/>
  <c r="BK334"/>
  <c r="BK227"/>
  <c r="J494"/>
  <c r="J399"/>
  <c r="BK438"/>
  <c r="J297"/>
  <c i="6" r="BK122"/>
  <c r="J121"/>
  <c i="7" r="J179"/>
  <c r="BK141"/>
  <c r="J182"/>
  <c r="J180"/>
  <c r="J137"/>
  <c r="J155"/>
  <c r="J174"/>
  <c r="J168"/>
  <c r="J140"/>
  <c r="BK135"/>
  <c r="J132"/>
  <c i="2" r="J487"/>
  <c i="7" r="BK127"/>
  <c r="BK167"/>
  <c r="J136"/>
  <c r="J148"/>
  <c r="J170"/>
  <c r="BK149"/>
  <c r="J176"/>
  <c r="BK140"/>
  <c i="8" r="J127"/>
  <c i="2" r="BK512"/>
  <c r="J381"/>
  <c r="J297"/>
  <c r="J224"/>
  <c r="BK496"/>
  <c r="BK464"/>
  <c r="J284"/>
  <c r="BK171"/>
  <c r="BK437"/>
  <c r="BK355"/>
  <c r="BK251"/>
  <c r="BK550"/>
  <c r="J350"/>
  <c r="J159"/>
  <c r="BK210"/>
  <c r="J488"/>
  <c r="BK323"/>
  <c r="J474"/>
  <c r="J246"/>
  <c r="J334"/>
  <c r="J570"/>
  <c r="BK503"/>
  <c r="J413"/>
  <c r="BK288"/>
  <c r="BK429"/>
  <c r="BK215"/>
  <c i="3" r="BK138"/>
  <c r="J152"/>
  <c r="J127"/>
  <c r="BK148"/>
  <c r="BK125"/>
  <c r="J141"/>
  <c r="BK135"/>
  <c r="BK126"/>
  <c i="4" r="J176"/>
  <c r="J149"/>
  <c r="BK127"/>
  <c r="BK153"/>
  <c r="BK203"/>
  <c r="BK184"/>
  <c r="BK185"/>
  <c r="BK132"/>
  <c i="5" r="BK243"/>
  <c r="BK329"/>
  <c r="BK454"/>
  <c r="J334"/>
  <c r="BK233"/>
  <c r="J235"/>
  <c r="J196"/>
  <c r="BK455"/>
  <c r="J300"/>
  <c r="J217"/>
  <c r="J454"/>
  <c r="BK184"/>
  <c r="BK474"/>
  <c r="BK303"/>
  <c r="J268"/>
  <c i="6" r="BK125"/>
  <c i="7" r="J185"/>
  <c r="BK165"/>
  <c r="BK148"/>
  <c r="BK184"/>
  <c r="BK183"/>
  <c r="J172"/>
  <c r="J158"/>
  <c i="2" r="J483"/>
  <c r="J376"/>
  <c r="BK261"/>
  <c r="BK194"/>
  <c r="BK487"/>
  <c r="J323"/>
  <c r="J271"/>
  <c r="BK159"/>
  <c r="BK309"/>
  <c r="J171"/>
  <c r="J399"/>
  <c r="J309"/>
  <c r="J521"/>
  <c r="J520"/>
  <c r="BK476"/>
  <c r="BK246"/>
  <c r="J145"/>
  <c r="BK392"/>
  <c r="BK684"/>
  <c r="BK633"/>
  <c r="BK488"/>
  <c r="BK398"/>
  <c r="J269"/>
  <c r="BK221"/>
  <c r="J166"/>
  <c r="BK669"/>
  <c r="BK584"/>
  <c r="BK489"/>
  <c r="J320"/>
  <c r="J281"/>
  <c r="J630"/>
  <c r="J267"/>
  <c r="BK515"/>
  <c r="BK303"/>
  <c r="J282"/>
  <c r="J409"/>
  <c r="BK211"/>
  <c i="3" r="BK144"/>
  <c r="J147"/>
  <c r="J124"/>
  <c r="BK137"/>
  <c r="J136"/>
  <c r="J137"/>
  <c i="4" r="J126"/>
  <c r="BK168"/>
  <c r="BK149"/>
  <c r="BK191"/>
  <c r="BK139"/>
  <c r="J184"/>
  <c r="J168"/>
  <c i="2" r="J477"/>
  <c r="BK306"/>
  <c r="J227"/>
  <c r="J544"/>
  <c r="BK250"/>
  <c r="BK674"/>
  <c r="J584"/>
  <c r="BK412"/>
  <c r="BK365"/>
  <c r="J261"/>
  <c r="J684"/>
  <c r="J633"/>
  <c r="J469"/>
  <c r="BK468"/>
  <c r="BK413"/>
  <c r="J408"/>
  <c r="J308"/>
  <c r="BK280"/>
  <c r="BK571"/>
  <c r="BK206"/>
  <c r="J405"/>
  <c r="J461"/>
  <c r="BK312"/>
  <c i="3" r="J151"/>
  <c r="BK127"/>
  <c r="BK149"/>
  <c r="BK147"/>
  <c r="BK146"/>
  <c r="BK132"/>
  <c r="J132"/>
  <c i="4" r="BK196"/>
  <c r="BK170"/>
  <c r="J167"/>
  <c r="J197"/>
  <c r="J169"/>
  <c r="J189"/>
  <c r="BK135"/>
  <c r="BK154"/>
  <c r="BK186"/>
  <c r="BK165"/>
  <c r="BK128"/>
  <c r="BK148"/>
  <c r="BK189"/>
  <c r="BK166"/>
  <c r="BK134"/>
  <c r="J174"/>
  <c r="J137"/>
  <c i="5" r="BK323"/>
  <c r="J429"/>
  <c r="BK308"/>
  <c r="BK435"/>
  <c r="BK326"/>
  <c r="J220"/>
  <c r="BK224"/>
  <c r="J437"/>
  <c r="BK297"/>
  <c r="BK245"/>
  <c r="BK220"/>
  <c r="BK187"/>
  <c r="BK387"/>
  <c r="J260"/>
  <c r="J160"/>
  <c r="J393"/>
  <c r="BK298"/>
  <c r="BK229"/>
  <c r="BK150"/>
  <c r="BK200"/>
  <c r="BK498"/>
  <c r="BK481"/>
  <c r="BK432"/>
  <c r="BK266"/>
  <c r="J228"/>
  <c r="BK451"/>
  <c r="BK347"/>
  <c r="J307"/>
  <c r="J230"/>
  <c r="J143"/>
  <c r="J481"/>
  <c r="BK324"/>
  <c r="J249"/>
  <c i="6" r="J123"/>
  <c r="BK123"/>
  <c i="7" r="J175"/>
  <c r="BK185"/>
  <c r="J131"/>
  <c r="BK181"/>
  <c r="BK136"/>
  <c r="BK154"/>
  <c r="J183"/>
  <c r="J130"/>
  <c r="J159"/>
  <c r="BK169"/>
  <c r="BK163"/>
  <c i="8" r="BK123"/>
  <c i="2" r="J184"/>
  <c r="J416"/>
  <c r="BK334"/>
  <c r="J163"/>
  <c r="BK465"/>
  <c r="J313"/>
  <c r="J217"/>
  <c r="J503"/>
  <c r="BK169"/>
  <c r="BK320"/>
  <c r="BK266"/>
  <c r="J221"/>
  <c r="BK277"/>
  <c r="J669"/>
  <c r="J595"/>
  <c r="J429"/>
  <c r="BK379"/>
  <c r="J265"/>
  <c r="J194"/>
  <c r="BK637"/>
  <c r="J603"/>
  <c r="J550"/>
  <c r="J392"/>
  <c r="J306"/>
  <c r="BK636"/>
  <c r="J561"/>
  <c r="J600"/>
  <c r="J499"/>
  <c r="J312"/>
  <c r="J277"/>
  <c r="BK395"/>
  <c i="3" r="J146"/>
  <c r="J133"/>
  <c r="BK133"/>
  <c r="J131"/>
  <c r="J126"/>
  <c r="J129"/>
  <c r="BK129"/>
  <c i="4" r="J178"/>
  <c r="BK173"/>
  <c r="J135"/>
  <c r="BK162"/>
  <c r="J193"/>
  <c r="J188"/>
  <c r="BK136"/>
  <c r="J179"/>
  <c r="BK158"/>
  <c r="J162"/>
  <c r="J148"/>
  <c r="J202"/>
  <c r="BK174"/>
  <c r="BK130"/>
  <c r="J185"/>
  <c r="J201"/>
  <c r="J187"/>
  <c r="BK142"/>
  <c r="BK138"/>
  <c r="BK140"/>
  <c i="5" r="J333"/>
  <c r="BK213"/>
  <c r="BK164"/>
  <c r="BK365"/>
  <c r="J266"/>
  <c r="BK234"/>
  <c r="BK172"/>
  <c r="BK419"/>
  <c r="J317"/>
  <c r="J246"/>
  <c r="BK216"/>
  <c r="J483"/>
  <c r="BK193"/>
  <c r="J435"/>
  <c r="J308"/>
  <c r="J255"/>
  <c i="6" r="J126"/>
  <c r="BK121"/>
  <c i="7" r="J142"/>
  <c r="BK170"/>
  <c r="J149"/>
  <c r="J169"/>
  <c r="J138"/>
  <c r="J163"/>
  <c r="J165"/>
  <c r="BK133"/>
  <c r="BK128"/>
  <c r="J160"/>
  <c r="J186"/>
  <c r="BK130"/>
  <c i="8" r="BK127"/>
  <c i="2" r="J470"/>
  <c r="BK370"/>
  <c r="J230"/>
  <c r="J505"/>
  <c r="J465"/>
  <c r="BK282"/>
  <c r="J218"/>
  <c r="BK145"/>
  <c r="J365"/>
  <c r="BK245"/>
  <c r="J169"/>
  <c r="BK477"/>
  <c r="BK376"/>
  <c r="J142"/>
  <c r="BK184"/>
  <c r="J480"/>
  <c r="BK308"/>
  <c r="BK218"/>
  <c r="J311"/>
  <c r="J675"/>
  <c r="BK590"/>
  <c r="J437"/>
  <c r="BK381"/>
  <c r="BK267"/>
  <c r="J664"/>
  <c r="BK570"/>
  <c r="J515"/>
  <c r="BK372"/>
  <c r="BK299"/>
  <c r="BK606"/>
  <c r="J251"/>
  <c r="BK561"/>
  <c r="J489"/>
  <c r="J137"/>
  <c r="BK408"/>
  <c r="BK212"/>
  <c i="3" r="J130"/>
  <c i="5" r="J336"/>
  <c r="J455"/>
  <c r="BK346"/>
  <c r="J227"/>
  <c r="J213"/>
  <c r="BK241"/>
  <c r="BK205"/>
  <c r="BK450"/>
  <c r="BK380"/>
  <c r="J205"/>
  <c r="BK161"/>
  <c r="BK136"/>
  <c r="J347"/>
  <c r="J313"/>
  <c r="J234"/>
  <c r="BK151"/>
  <c r="J216"/>
  <c r="BK147"/>
  <c r="BK490"/>
  <c r="J436"/>
  <c r="BK330"/>
  <c r="J304"/>
  <c r="BK218"/>
  <c r="BK348"/>
  <c r="J330"/>
  <c r="BK249"/>
  <c r="BK202"/>
  <c r="J474"/>
  <c r="BK393"/>
  <c r="BK487"/>
  <c r="BK319"/>
  <c r="BK279"/>
  <c i="6" r="J124"/>
  <c i="7" r="BK177"/>
  <c r="BK145"/>
  <c r="J141"/>
  <c r="J156"/>
  <c r="J166"/>
  <c r="BK166"/>
  <c r="J145"/>
  <c r="BK153"/>
  <c r="BK164"/>
  <c r="J144"/>
  <c r="J134"/>
  <c i="2" r="J504"/>
  <c r="J241"/>
  <c r="BK486"/>
  <c r="BK281"/>
  <c r="BK520"/>
  <c r="BK544"/>
  <c r="J486"/>
  <c r="J268"/>
  <c r="J288"/>
  <c r="BK163"/>
  <c r="J512"/>
  <c r="J299"/>
  <c r="BK227"/>
  <c r="BK311"/>
  <c i="3" r="J135"/>
  <c r="BK139"/>
  <c r="BK150"/>
  <c r="J149"/>
  <c r="BK141"/>
  <c r="J134"/>
  <c r="BK130"/>
  <c i="4" r="BK192"/>
  <c r="J131"/>
  <c r="BK164"/>
  <c r="BK199"/>
  <c r="BK176"/>
  <c r="BK205"/>
  <c r="J180"/>
  <c r="BK202"/>
  <c r="J158"/>
  <c r="J134"/>
  <c r="BK177"/>
  <c r="J153"/>
  <c r="J157"/>
  <c r="BK197"/>
  <c r="J130"/>
  <c r="J183"/>
  <c r="BK169"/>
  <c r="J136"/>
  <c i="5" r="J365"/>
  <c r="J237"/>
  <c r="BK322"/>
  <c r="J150"/>
  <c r="J337"/>
  <c r="J322"/>
  <c r="BK336"/>
  <c r="J147"/>
  <c r="BK315"/>
  <c r="J279"/>
  <c r="J238"/>
  <c r="BK217"/>
  <c r="J200"/>
  <c r="BK399"/>
  <c r="J294"/>
  <c r="BK168"/>
  <c r="J158"/>
  <c r="BK333"/>
  <c r="J311"/>
  <c r="J233"/>
  <c r="J349"/>
  <c r="J164"/>
  <c r="J497"/>
  <c r="J419"/>
  <c r="BK317"/>
  <c r="BK238"/>
  <c r="J202"/>
  <c r="BK370"/>
  <c r="BK335"/>
  <c r="BK268"/>
  <c r="J490"/>
  <c r="J409"/>
  <c r="BK494"/>
  <c r="J346"/>
  <c r="J298"/>
  <c i="6" r="BK126"/>
  <c r="J122"/>
  <c i="7" r="BK174"/>
  <c r="BK132"/>
  <c r="J184"/>
  <c r="BK186"/>
  <c r="BK137"/>
  <c r="BK158"/>
  <c r="BK139"/>
  <c r="J167"/>
  <c r="J153"/>
  <c r="J161"/>
  <c r="BK162"/>
  <c i="8" r="J132"/>
  <c i="2" r="J506"/>
  <c r="BK375"/>
  <c r="BK265"/>
  <c r="J206"/>
  <c r="J475"/>
  <c r="BK296"/>
  <c r="BK233"/>
  <c r="J379"/>
  <c r="J266"/>
  <c r="J211"/>
  <c r="J393"/>
  <c r="BK258"/>
  <c r="BK475"/>
  <c r="J496"/>
  <c r="BK318"/>
  <c r="BK224"/>
  <c r="BK393"/>
  <c r="BK680"/>
  <c r="BK630"/>
  <c r="BK440"/>
  <c r="BK271"/>
  <c r="J212"/>
  <c r="J674"/>
  <c r="BK604"/>
  <c r="BK539"/>
  <c r="BK313"/>
  <c r="J249"/>
  <c r="J565"/>
  <c r="BK595"/>
  <c r="BK473"/>
  <c i="4" r="J171"/>
  <c r="BK195"/>
  <c r="BK172"/>
  <c r="BK187"/>
  <c r="J152"/>
  <c r="J132"/>
  <c r="BK171"/>
  <c r="J140"/>
  <c r="BK182"/>
  <c r="J127"/>
  <c r="BK178"/>
  <c r="BK137"/>
  <c r="J177"/>
  <c r="J196"/>
  <c i="5" r="BK337"/>
  <c r="BK349"/>
  <c r="J151"/>
  <c r="J329"/>
  <c r="J184"/>
  <c r="BK159"/>
  <c r="BK313"/>
  <c r="J224"/>
  <c r="J487"/>
  <c r="J343"/>
  <c r="BK483"/>
  <c r="J326"/>
  <c r="BK294"/>
  <c r="J161"/>
  <c i="7" r="BK126"/>
  <c r="BK173"/>
  <c r="BK155"/>
  <c r="BK180"/>
  <c r="J178"/>
  <c r="BK157"/>
  <c r="J162"/>
  <c r="J135"/>
  <c r="BK172"/>
  <c r="BK176"/>
  <c r="BK152"/>
  <c r="BK159"/>
  <c r="J126"/>
  <c i="8" r="BK132"/>
  <c l="1" r="R121"/>
  <c r="R120"/>
  <c i="2" r="R136"/>
  <c r="P236"/>
  <c r="BK283"/>
  <c r="J283"/>
  <c r="J106"/>
  <c r="P298"/>
  <c r="T319"/>
  <c r="T136"/>
  <c r="P209"/>
  <c r="T220"/>
  <c r="P270"/>
  <c r="R283"/>
  <c r="R298"/>
  <c r="BK314"/>
  <c r="J314"/>
  <c r="J108"/>
  <c r="R314"/>
  <c r="R605"/>
  <c r="R511"/>
  <c i="3" r="R123"/>
  <c r="R122"/>
  <c r="R121"/>
  <c i="4" r="P156"/>
  <c i="5" r="P142"/>
  <c r="T199"/>
  <c r="P248"/>
  <c r="T439"/>
  <c r="T352"/>
  <c i="7" r="R125"/>
  <c r="BK147"/>
  <c r="BK146"/>
  <c r="J146"/>
  <c r="J101"/>
  <c i="2" r="BK136"/>
  <c r="J136"/>
  <c r="J98"/>
  <c r="R236"/>
  <c r="P283"/>
  <c r="P319"/>
  <c r="T605"/>
  <c r="T511"/>
  <c i="3" r="R145"/>
  <c i="4" r="R129"/>
  <c r="P147"/>
  <c r="P151"/>
  <c r="P150"/>
  <c i="5" r="R142"/>
  <c r="P209"/>
  <c r="P236"/>
  <c r="T244"/>
  <c i="7" r="P125"/>
  <c r="T125"/>
  <c r="R143"/>
  <c i="2" r="P136"/>
  <c r="T236"/>
  <c r="BK319"/>
  <c r="J319"/>
  <c r="J109"/>
  <c r="BK605"/>
  <c r="J605"/>
  <c r="J112"/>
  <c i="3" r="T145"/>
  <c i="4" r="R156"/>
  <c i="5" r="BK199"/>
  <c r="J199"/>
  <c r="J101"/>
  <c r="T209"/>
  <c r="BK248"/>
  <c r="J248"/>
  <c r="J108"/>
  <c r="R439"/>
  <c r="R352"/>
  <c i="6" r="BK120"/>
  <c r="J120"/>
  <c r="J98"/>
  <c i="7" r="T129"/>
  <c r="P147"/>
  <c r="P146"/>
  <c i="2" r="R170"/>
  <c r="BK216"/>
  <c r="J216"/>
  <c r="J101"/>
  <c r="R216"/>
  <c r="P394"/>
  <c i="3" r="P123"/>
  <c r="P122"/>
  <c i="4" r="BK125"/>
  <c r="J125"/>
  <c r="J98"/>
  <c r="BK129"/>
  <c r="J129"/>
  <c r="J99"/>
  <c i="5" r="BK171"/>
  <c r="J171"/>
  <c r="J100"/>
  <c r="R209"/>
  <c r="R248"/>
  <c r="P439"/>
  <c r="P352"/>
  <c i="7" r="BK125"/>
  <c r="J125"/>
  <c r="J98"/>
  <c r="R129"/>
  <c r="T143"/>
  <c i="2" r="P170"/>
  <c r="T209"/>
  <c r="R220"/>
  <c r="R270"/>
  <c r="T283"/>
  <c r="T298"/>
  <c r="P314"/>
  <c r="T314"/>
  <c r="P605"/>
  <c r="P511"/>
  <c i="3" r="T123"/>
  <c r="T122"/>
  <c r="T121"/>
  <c i="5" r="P171"/>
  <c r="T219"/>
  <c r="BK244"/>
  <c r="J244"/>
  <c r="J107"/>
  <c r="R299"/>
  <c r="BK486"/>
  <c r="J486"/>
  <c r="J113"/>
  <c i="6" r="T120"/>
  <c r="T119"/>
  <c r="T118"/>
  <c i="7" r="T151"/>
  <c i="2" r="BK236"/>
  <c r="J236"/>
  <c r="J104"/>
  <c r="T270"/>
  <c r="BK298"/>
  <c r="J298"/>
  <c r="J107"/>
  <c r="R319"/>
  <c i="3" r="P145"/>
  <c i="4" r="P125"/>
  <c r="T129"/>
  <c r="R147"/>
  <c r="R151"/>
  <c r="R150"/>
  <c i="5" r="R171"/>
  <c r="R219"/>
  <c r="R244"/>
  <c i="7" r="P129"/>
  <c r="P143"/>
  <c r="R147"/>
  <c r="R146"/>
  <c i="4" r="T156"/>
  <c i="5" r="BK142"/>
  <c r="J142"/>
  <c r="J99"/>
  <c r="R199"/>
  <c r="BK236"/>
  <c r="J236"/>
  <c r="J106"/>
  <c r="P244"/>
  <c r="P299"/>
  <c r="R486"/>
  <c i="7" r="P151"/>
  <c i="4" r="R125"/>
  <c r="T125"/>
  <c r="BK147"/>
  <c r="J147"/>
  <c r="J100"/>
  <c r="T147"/>
  <c r="T151"/>
  <c r="T150"/>
  <c i="5" r="P199"/>
  <c r="BK209"/>
  <c r="J209"/>
  <c r="J104"/>
  <c r="T248"/>
  <c r="BK439"/>
  <c r="J439"/>
  <c r="J111"/>
  <c i="6" r="P120"/>
  <c r="P119"/>
  <c r="P118"/>
  <c i="1" r="AU99"/>
  <c i="7" r="BK151"/>
  <c r="J151"/>
  <c r="J103"/>
  <c i="2" r="R209"/>
  <c r="P220"/>
  <c r="R394"/>
  <c i="3" r="BK145"/>
  <c r="J145"/>
  <c r="J101"/>
  <c i="4" r="BK156"/>
  <c r="J156"/>
  <c r="J103"/>
  <c i="2" r="BK170"/>
  <c r="J170"/>
  <c r="J99"/>
  <c r="BK209"/>
  <c r="J209"/>
  <c r="J100"/>
  <c r="P216"/>
  <c r="T216"/>
  <c r="BK270"/>
  <c r="J270"/>
  <c r="J105"/>
  <c r="BK394"/>
  <c r="J394"/>
  <c r="J110"/>
  <c i="3" r="BK123"/>
  <c r="BK122"/>
  <c i="4" r="P129"/>
  <c r="P124"/>
  <c r="P123"/>
  <c i="1" r="AU97"/>
  <c i="4" r="BK151"/>
  <c r="J151"/>
  <c r="J102"/>
  <c i="5" r="T142"/>
  <c r="BK219"/>
  <c r="J219"/>
  <c r="J105"/>
  <c r="R236"/>
  <c r="T299"/>
  <c i="7" r="R151"/>
  <c i="2" r="T170"/>
  <c r="BK220"/>
  <c r="J220"/>
  <c r="J103"/>
  <c r="T394"/>
  <c i="5" r="T171"/>
  <c r="P219"/>
  <c r="T236"/>
  <c r="BK299"/>
  <c r="J299"/>
  <c r="J109"/>
  <c r="T486"/>
  <c i="6" r="R120"/>
  <c r="R119"/>
  <c r="R118"/>
  <c i="7" r="BK129"/>
  <c r="J129"/>
  <c r="J99"/>
  <c r="BK143"/>
  <c r="J143"/>
  <c r="J100"/>
  <c r="T147"/>
  <c r="T146"/>
  <c i="8" r="BK126"/>
  <c r="J126"/>
  <c r="J99"/>
  <c i="2" r="BK683"/>
  <c r="J683"/>
  <c r="J114"/>
  <c i="8" r="BK131"/>
  <c r="J131"/>
  <c r="J100"/>
  <c i="5" r="BK206"/>
  <c r="J206"/>
  <c r="J102"/>
  <c r="BK352"/>
  <c r="J352"/>
  <c r="J110"/>
  <c r="BK135"/>
  <c r="J135"/>
  <c r="J98"/>
  <c i="2" r="BK511"/>
  <c r="J511"/>
  <c r="J111"/>
  <c r="BK679"/>
  <c r="J679"/>
  <c r="J113"/>
  <c i="3" r="BK143"/>
  <c r="J143"/>
  <c r="J100"/>
  <c i="5" r="BK482"/>
  <c r="J482"/>
  <c r="J112"/>
  <c i="8" r="BK122"/>
  <c r="J122"/>
  <c r="J98"/>
  <c r="E110"/>
  <c i="7" r="BK124"/>
  <c r="J124"/>
  <c r="J97"/>
  <c i="8" r="F92"/>
  <c r="J116"/>
  <c r="J114"/>
  <c r="BE127"/>
  <c r="BE132"/>
  <c r="BE123"/>
  <c i="7" r="J147"/>
  <c r="J102"/>
  <c i="8" r="J117"/>
  <c i="7" r="BE137"/>
  <c r="BE138"/>
  <c r="BE163"/>
  <c r="BE166"/>
  <c r="BE165"/>
  <c r="J117"/>
  <c r="BE142"/>
  <c r="BE164"/>
  <c r="BE167"/>
  <c r="BE174"/>
  <c r="BE148"/>
  <c r="BE154"/>
  <c r="BE162"/>
  <c r="BE177"/>
  <c r="BE180"/>
  <c r="BE184"/>
  <c r="BE185"/>
  <c r="BE186"/>
  <c r="BE149"/>
  <c r="J91"/>
  <c r="BE140"/>
  <c r="BE153"/>
  <c r="BE169"/>
  <c r="BE176"/>
  <c r="BE179"/>
  <c r="BE131"/>
  <c r="BE135"/>
  <c r="BE144"/>
  <c r="BE155"/>
  <c r="BE159"/>
  <c r="BE172"/>
  <c r="BE178"/>
  <c r="BE181"/>
  <c i="6" r="BK119"/>
  <c r="J119"/>
  <c r="J97"/>
  <c i="7" r="E113"/>
  <c r="J120"/>
  <c r="BE132"/>
  <c r="BE141"/>
  <c r="BE145"/>
  <c r="BE157"/>
  <c r="BE158"/>
  <c r="BE160"/>
  <c r="BE161"/>
  <c r="BE168"/>
  <c r="BE171"/>
  <c r="BE175"/>
  <c r="BE170"/>
  <c r="BE173"/>
  <c r="BE182"/>
  <c r="BE127"/>
  <c r="BE128"/>
  <c r="F120"/>
  <c r="BE126"/>
  <c r="BE130"/>
  <c r="BE133"/>
  <c r="BE134"/>
  <c r="BE139"/>
  <c r="BE152"/>
  <c r="BE156"/>
  <c r="BE136"/>
  <c r="BE183"/>
  <c i="5" r="BK208"/>
  <c r="J208"/>
  <c r="J103"/>
  <c i="6" r="J114"/>
  <c r="BE124"/>
  <c r="E108"/>
  <c r="J115"/>
  <c i="5" r="BK134"/>
  <c r="J134"/>
  <c r="J97"/>
  <c i="6" r="F92"/>
  <c r="BE126"/>
  <c r="J89"/>
  <c r="BE122"/>
  <c r="BE121"/>
  <c r="BE123"/>
  <c r="BE125"/>
  <c i="5" r="E123"/>
  <c r="BE147"/>
  <c r="BE151"/>
  <c r="BE164"/>
  <c r="BE201"/>
  <c r="BE210"/>
  <c r="BE213"/>
  <c r="BE223"/>
  <c r="BE336"/>
  <c r="BE467"/>
  <c r="BE481"/>
  <c r="J89"/>
  <c r="BE158"/>
  <c r="BE172"/>
  <c r="BE200"/>
  <c r="BE202"/>
  <c r="BE205"/>
  <c r="BE308"/>
  <c r="BE333"/>
  <c r="BE347"/>
  <c r="BE437"/>
  <c r="BE234"/>
  <c r="BE235"/>
  <c r="BE297"/>
  <c r="BE322"/>
  <c r="BE324"/>
  <c r="BE365"/>
  <c r="BE419"/>
  <c r="BE450"/>
  <c r="BE474"/>
  <c r="BE487"/>
  <c r="J92"/>
  <c r="F130"/>
  <c r="BE143"/>
  <c r="BE159"/>
  <c r="BE233"/>
  <c r="BE237"/>
  <c r="BE245"/>
  <c r="BE279"/>
  <c r="BE307"/>
  <c r="BE454"/>
  <c r="BE455"/>
  <c r="BE483"/>
  <c r="BE490"/>
  <c r="BE494"/>
  <c r="BE497"/>
  <c r="BE498"/>
  <c r="J91"/>
  <c r="BE136"/>
  <c r="BE150"/>
  <c r="BE160"/>
  <c r="BE187"/>
  <c r="BE196"/>
  <c r="BE227"/>
  <c r="BE249"/>
  <c r="BE260"/>
  <c r="BE298"/>
  <c r="BE346"/>
  <c r="BE217"/>
  <c r="BE230"/>
  <c r="BE246"/>
  <c r="BE300"/>
  <c r="BE335"/>
  <c r="BE349"/>
  <c r="BE355"/>
  <c r="BE369"/>
  <c r="BE409"/>
  <c r="BE184"/>
  <c r="BE310"/>
  <c r="BE438"/>
  <c r="BE218"/>
  <c r="BE317"/>
  <c r="BE320"/>
  <c r="BE326"/>
  <c r="BE393"/>
  <c r="BE429"/>
  <c r="BE432"/>
  <c r="BE440"/>
  <c r="BE161"/>
  <c r="BE216"/>
  <c r="BE220"/>
  <c r="BE229"/>
  <c r="BE238"/>
  <c r="BE315"/>
  <c r="BE319"/>
  <c r="BE330"/>
  <c r="BE337"/>
  <c r="BE370"/>
  <c r="BE387"/>
  <c r="BE193"/>
  <c r="BE224"/>
  <c r="BE228"/>
  <c r="BE241"/>
  <c r="BE242"/>
  <c r="BE243"/>
  <c r="BE304"/>
  <c r="BE403"/>
  <c r="BE436"/>
  <c r="BE168"/>
  <c r="BE294"/>
  <c r="BE303"/>
  <c r="BE311"/>
  <c r="BE313"/>
  <c r="BE323"/>
  <c r="BE334"/>
  <c r="BE343"/>
  <c r="BE380"/>
  <c r="BE399"/>
  <c r="BE435"/>
  <c r="BE451"/>
  <c i="4" r="BK150"/>
  <c i="5" r="BE207"/>
  <c r="BE255"/>
  <c r="BE266"/>
  <c r="BE268"/>
  <c r="BE325"/>
  <c r="BE329"/>
  <c r="BE348"/>
  <c r="BE353"/>
  <c i="4" r="J89"/>
  <c r="J119"/>
  <c r="BE152"/>
  <c r="BE181"/>
  <c r="BE186"/>
  <c r="BE193"/>
  <c r="BE126"/>
  <c r="BE141"/>
  <c r="BE179"/>
  <c r="BE187"/>
  <c r="BE192"/>
  <c r="BE140"/>
  <c r="BE171"/>
  <c r="BE177"/>
  <c r="J92"/>
  <c r="BE128"/>
  <c r="BE146"/>
  <c r="BE149"/>
  <c r="BE154"/>
  <c r="BE158"/>
  <c r="BE159"/>
  <c r="BE163"/>
  <c r="BE164"/>
  <c r="BE168"/>
  <c r="BE169"/>
  <c r="BE170"/>
  <c i="3" r="J122"/>
  <c r="J97"/>
  <c r="J123"/>
  <c r="J98"/>
  <c i="4" r="BE131"/>
  <c r="BE135"/>
  <c r="BE148"/>
  <c r="BE160"/>
  <c r="BE175"/>
  <c r="BE176"/>
  <c r="BE180"/>
  <c r="BE198"/>
  <c r="BE199"/>
  <c r="BE200"/>
  <c r="BE130"/>
  <c r="BE188"/>
  <c r="BE189"/>
  <c r="BE195"/>
  <c r="BE196"/>
  <c r="BE203"/>
  <c r="BE205"/>
  <c r="BE133"/>
  <c r="BE139"/>
  <c r="BE161"/>
  <c r="BE162"/>
  <c r="BE166"/>
  <c r="BE182"/>
  <c r="BE191"/>
  <c r="BE204"/>
  <c r="E85"/>
  <c r="F92"/>
  <c r="BE134"/>
  <c r="BE142"/>
  <c r="BE143"/>
  <c r="BE144"/>
  <c r="BE157"/>
  <c r="BE165"/>
  <c r="BE167"/>
  <c r="BE172"/>
  <c r="BE173"/>
  <c r="BE178"/>
  <c r="BE185"/>
  <c r="BE202"/>
  <c r="BE155"/>
  <c r="BE132"/>
  <c r="BE136"/>
  <c r="BE137"/>
  <c r="BE138"/>
  <c r="BE145"/>
  <c r="BE153"/>
  <c r="BE127"/>
  <c r="BE174"/>
  <c r="BE183"/>
  <c r="BE184"/>
  <c r="BE190"/>
  <c r="BE194"/>
  <c r="BE197"/>
  <c r="BE201"/>
  <c i="3" r="BE138"/>
  <c i="2" r="BK219"/>
  <c r="J219"/>
  <c r="J102"/>
  <c i="3" r="BE131"/>
  <c i="2" r="BK135"/>
  <c r="J135"/>
  <c r="J97"/>
  <c i="3" r="E85"/>
  <c r="J118"/>
  <c r="BE127"/>
  <c r="BE132"/>
  <c r="J89"/>
  <c r="BE129"/>
  <c r="BE152"/>
  <c r="F118"/>
  <c r="BE149"/>
  <c r="J91"/>
  <c r="BE124"/>
  <c r="BE135"/>
  <c r="BE144"/>
  <c r="BE147"/>
  <c r="BE150"/>
  <c r="BE151"/>
  <c r="BE126"/>
  <c r="BE134"/>
  <c r="BE139"/>
  <c r="BE140"/>
  <c r="BE130"/>
  <c r="BE137"/>
  <c r="BE148"/>
  <c r="BE146"/>
  <c r="BE125"/>
  <c r="BE133"/>
  <c r="BE136"/>
  <c r="BE141"/>
  <c i="2" r="BE261"/>
  <c r="BE268"/>
  <c r="BE271"/>
  <c r="BE284"/>
  <c r="BE295"/>
  <c r="BE297"/>
  <c r="BE306"/>
  <c r="BE313"/>
  <c r="BE323"/>
  <c r="BE379"/>
  <c r="BE391"/>
  <c r="BE392"/>
  <c r="F92"/>
  <c r="BE159"/>
  <c r="BE169"/>
  <c r="BE194"/>
  <c r="BE237"/>
  <c r="BE245"/>
  <c r="BE267"/>
  <c r="BE315"/>
  <c r="BE350"/>
  <c r="BE378"/>
  <c r="BE408"/>
  <c r="BE409"/>
  <c r="BE412"/>
  <c r="BE429"/>
  <c r="BE570"/>
  <c r="BE571"/>
  <c r="BE600"/>
  <c r="BE603"/>
  <c r="BE184"/>
  <c r="BE217"/>
  <c r="BE218"/>
  <c r="BE233"/>
  <c r="BE235"/>
  <c r="BE249"/>
  <c r="BE254"/>
  <c r="BE282"/>
  <c r="BE355"/>
  <c r="BE440"/>
  <c r="BE461"/>
  <c r="BE521"/>
  <c r="BE565"/>
  <c r="BE590"/>
  <c r="BE602"/>
  <c r="BE633"/>
  <c r="J89"/>
  <c r="J92"/>
  <c r="BE227"/>
  <c r="BE250"/>
  <c r="BE265"/>
  <c r="BE309"/>
  <c r="BE311"/>
  <c r="BE365"/>
  <c r="BE476"/>
  <c r="BE483"/>
  <c r="BE487"/>
  <c r="BE496"/>
  <c r="BE500"/>
  <c r="BE550"/>
  <c r="BE561"/>
  <c r="BE584"/>
  <c r="BE636"/>
  <c r="BE664"/>
  <c r="BE669"/>
  <c r="BE674"/>
  <c r="BE680"/>
  <c r="E124"/>
  <c r="BE137"/>
  <c r="BE246"/>
  <c r="BE312"/>
  <c r="BE372"/>
  <c r="BE376"/>
  <c r="BE405"/>
  <c r="BE464"/>
  <c r="BE595"/>
  <c r="BE604"/>
  <c r="BE606"/>
  <c r="BE630"/>
  <c r="BE637"/>
  <c r="BE675"/>
  <c r="BE684"/>
  <c r="BE266"/>
  <c r="BE269"/>
  <c r="BE288"/>
  <c r="BE308"/>
  <c r="BE375"/>
  <c r="BE381"/>
  <c r="J130"/>
  <c r="BE212"/>
  <c r="BE241"/>
  <c r="BE251"/>
  <c r="BE277"/>
  <c r="BE292"/>
  <c r="BE299"/>
  <c r="BE303"/>
  <c r="BE343"/>
  <c r="BE437"/>
  <c r="BE465"/>
  <c r="BE469"/>
  <c r="BE499"/>
  <c r="BE163"/>
  <c r="BE166"/>
  <c r="BE201"/>
  <c r="BE468"/>
  <c r="BE470"/>
  <c r="BE473"/>
  <c r="BE486"/>
  <c r="BE489"/>
  <c r="BE490"/>
  <c r="BE505"/>
  <c r="BE506"/>
  <c r="BE514"/>
  <c r="BE171"/>
  <c r="BE186"/>
  <c r="BE210"/>
  <c r="BE224"/>
  <c r="BE234"/>
  <c r="BE370"/>
  <c r="BE395"/>
  <c r="BE403"/>
  <c r="BE503"/>
  <c r="BE512"/>
  <c r="BE519"/>
  <c r="BE520"/>
  <c r="BE539"/>
  <c r="BE142"/>
  <c r="BE145"/>
  <c r="BE206"/>
  <c r="BE221"/>
  <c r="BE230"/>
  <c r="BE258"/>
  <c r="BE274"/>
  <c r="BE296"/>
  <c r="BE320"/>
  <c r="BE515"/>
  <c r="BE215"/>
  <c r="BE281"/>
  <c r="BE318"/>
  <c r="BE416"/>
  <c r="BE453"/>
  <c r="BE544"/>
  <c r="BE211"/>
  <c r="BE280"/>
  <c r="BE334"/>
  <c r="BE393"/>
  <c r="BE398"/>
  <c r="BE399"/>
  <c r="BE413"/>
  <c r="BE474"/>
  <c r="BE475"/>
  <c r="BE477"/>
  <c r="BE480"/>
  <c r="BE488"/>
  <c r="BE504"/>
  <c i="3" r="F37"/>
  <c i="1" r="BD96"/>
  <c i="4" r="J34"/>
  <c i="1" r="AW97"/>
  <c i="6" r="F36"/>
  <c i="1" r="BC99"/>
  <c i="6" r="F37"/>
  <c i="1" r="BD99"/>
  <c i="6" r="F35"/>
  <c i="1" r="BB99"/>
  <c i="6" r="F34"/>
  <c i="1" r="BA99"/>
  <c i="6" r="J34"/>
  <c i="1" r="AW99"/>
  <c i="7" r="F35"/>
  <c i="1" r="BB100"/>
  <c i="7" r="J34"/>
  <c i="1" r="AW100"/>
  <c i="7" r="F36"/>
  <c i="1" r="BC100"/>
  <c i="3" r="F34"/>
  <c i="1" r="BA96"/>
  <c i="5" r="F35"/>
  <c i="1" r="BB98"/>
  <c i="7" r="F34"/>
  <c i="1" r="BA100"/>
  <c i="8" r="F34"/>
  <c i="1" r="BA101"/>
  <c i="8" r="F36"/>
  <c i="1" r="BC101"/>
  <c i="2" r="F35"/>
  <c i="1" r="BB95"/>
  <c i="7" r="F37"/>
  <c i="1" r="BD100"/>
  <c i="2" r="F36"/>
  <c i="1" r="BC95"/>
  <c i="8" r="F37"/>
  <c i="1" r="BD101"/>
  <c i="3" r="F36"/>
  <c i="1" r="BC96"/>
  <c i="4" r="F35"/>
  <c i="1" r="BB97"/>
  <c i="5" r="F37"/>
  <c i="1" r="BD98"/>
  <c i="4" r="F37"/>
  <c i="1" r="BD97"/>
  <c i="5" r="F36"/>
  <c i="1" r="BC98"/>
  <c i="2" r="F37"/>
  <c i="1" r="BD95"/>
  <c i="3" r="F35"/>
  <c i="1" r="BB96"/>
  <c i="4" r="F34"/>
  <c i="1" r="BA97"/>
  <c i="5" r="J34"/>
  <c i="1" r="AW98"/>
  <c i="2" r="J34"/>
  <c i="1" r="AW95"/>
  <c i="8" r="J34"/>
  <c i="1" r="AW101"/>
  <c i="2" r="F34"/>
  <c i="1" r="BA95"/>
  <c i="8" r="F35"/>
  <c i="1" r="BB101"/>
  <c i="3" r="J34"/>
  <c i="1" r="AW96"/>
  <c i="4" r="F36"/>
  <c i="1" r="BC97"/>
  <c i="5" r="F34"/>
  <c i="1" r="BA98"/>
  <c i="5" l="1" r="R134"/>
  <c i="2" r="P219"/>
  <c i="5" r="T134"/>
  <c r="P208"/>
  <c i="3" r="P121"/>
  <c i="1" r="AU96"/>
  <c i="2" r="T135"/>
  <c i="4" r="T124"/>
  <c r="T123"/>
  <c i="5" r="R208"/>
  <c i="7" r="P124"/>
  <c r="P123"/>
  <c i="1" r="AU100"/>
  <c i="7" r="R124"/>
  <c r="R123"/>
  <c i="4" r="R124"/>
  <c r="R123"/>
  <c i="2" r="R135"/>
  <c r="P135"/>
  <c r="P134"/>
  <c i="1" r="AU95"/>
  <c i="5" r="T208"/>
  <c i="2" r="R219"/>
  <c i="7" r="T124"/>
  <c r="T123"/>
  <c i="2" r="T219"/>
  <c i="5" r="P134"/>
  <c r="P133"/>
  <c i="1" r="AU98"/>
  <c i="3" r="BK142"/>
  <c r="J142"/>
  <c r="J99"/>
  <c i="4" r="BK124"/>
  <c r="J124"/>
  <c r="J97"/>
  <c i="8" r="BK121"/>
  <c r="BK120"/>
  <c r="J120"/>
  <c r="J96"/>
  <c i="7" r="BK123"/>
  <c r="J123"/>
  <c r="J96"/>
  <c i="6" r="BK118"/>
  <c r="J118"/>
  <c r="J96"/>
  <c i="5" r="BK133"/>
  <c r="J133"/>
  <c i="4" r="J150"/>
  <c r="J101"/>
  <c i="2" r="BK134"/>
  <c r="J134"/>
  <c r="F33"/>
  <c i="1" r="AZ95"/>
  <c i="4" r="F33"/>
  <c i="1" r="AZ97"/>
  <c r="BA94"/>
  <c r="AW94"/>
  <c r="AK30"/>
  <c i="2" r="J33"/>
  <c i="1" r="AV95"/>
  <c r="AT95"/>
  <c i="3" r="F33"/>
  <c i="1" r="AZ96"/>
  <c i="7" r="F33"/>
  <c i="1" r="AZ100"/>
  <c i="5" r="F33"/>
  <c i="1" r="AZ98"/>
  <c i="4" r="J33"/>
  <c i="1" r="AV97"/>
  <c r="AT97"/>
  <c i="3" r="J33"/>
  <c i="1" r="AV96"/>
  <c r="AT96"/>
  <c i="8" r="F33"/>
  <c i="1" r="AZ101"/>
  <c r="BC94"/>
  <c r="W32"/>
  <c i="5" r="J30"/>
  <c i="1" r="AG98"/>
  <c i="6" r="F33"/>
  <c i="1" r="AZ99"/>
  <c i="8" r="J33"/>
  <c i="1" r="AV101"/>
  <c r="AT101"/>
  <c i="5" r="J33"/>
  <c i="1" r="AV98"/>
  <c r="AT98"/>
  <c r="BB94"/>
  <c r="W31"/>
  <c i="7" r="J33"/>
  <c i="1" r="AV100"/>
  <c r="AT100"/>
  <c i="6" r="J33"/>
  <c i="1" r="AV99"/>
  <c r="AT99"/>
  <c r="BD94"/>
  <c r="W33"/>
  <c i="2" r="J30"/>
  <c i="1" r="AG95"/>
  <c i="2" l="1" r="R134"/>
  <c r="T134"/>
  <c i="5" r="T133"/>
  <c r="R133"/>
  <c i="4" r="BK123"/>
  <c r="J123"/>
  <c r="J96"/>
  <c i="8" r="J121"/>
  <c r="J97"/>
  <c i="3" r="BK121"/>
  <c r="J121"/>
  <c i="1" r="AN98"/>
  <c i="5" r="J96"/>
  <c r="J39"/>
  <c i="1" r="AN95"/>
  <c i="2" r="J96"/>
  <c r="J39"/>
  <c i="8" r="J30"/>
  <c i="1" r="AG101"/>
  <c r="AU94"/>
  <c i="3" r="J30"/>
  <c i="1" r="AG96"/>
  <c r="AZ94"/>
  <c r="W29"/>
  <c r="W30"/>
  <c i="7" r="J30"/>
  <c i="1" r="AG100"/>
  <c r="AN100"/>
  <c i="6" r="J30"/>
  <c i="1" r="AG99"/>
  <c r="AN99"/>
  <c r="AX94"/>
  <c r="AY94"/>
  <c i="8" l="1" r="J39"/>
  <c i="3" r="J39"/>
  <c r="J96"/>
  <c i="7" r="J39"/>
  <c i="6" r="J39"/>
  <c i="1" r="AN96"/>
  <c r="AN101"/>
  <c i="4" r="J30"/>
  <c i="1" r="AG97"/>
  <c r="AN97"/>
  <c r="AV94"/>
  <c r="AK29"/>
  <c i="4" l="1" r="J39"/>
  <c i="1" r="AG94"/>
  <c r="AT94"/>
  <c l="1" r="AN94"/>
  <c r="AK26"/>
  <c l="1"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<sst xmlns="http://schemas.openxmlformats.org/spreadsheetml/2006/main">
  <si>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</si>
  <si>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</si>
  <si>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</si>
  <si>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</si>
  <si>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</si>
  <si>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{4501d00a-cb00-4e40-b50b-1457c55f207f}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</si>
  <si>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</si>
  <si>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</si>
  <si>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</si>
  <si>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</si>
  <si>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</si>
  <si>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</si>
  <si>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</si>
  <si>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</si>
  <si>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2023/038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</si>
  <si>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</si>
  <si>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</si>
  <si>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Brno Kounicova ADM-oprava kanceláří 2NP (SMT+ST Brno)</t>
  </si>
  <si>
    <t>KSO:</t>
  </si>
  <si>
    <t>CC-CZ:</t>
  </si>
  <si>
    <t>Místo:</t>
  </si>
  <si>
    <t xml:space="preserve"> </t>
  </si>
  <si>
    <t>Datum:</t>
  </si>
  <si>
    <t>25. 8. 2023</t>
  </si>
  <si>
    <t>Zadavatel:</t>
  </si>
  <si>
    <t>IČ:</t>
  </si>
  <si>
    <t>70994234</t>
  </si>
  <si>
    <t>Správa železnic, státní organizace</t>
  </si>
  <si>
    <t>DIČ:</t>
  </si>
  <si>
    <t>CZ70994234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</si>
  <si>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</si>
  <si>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</si>
  <si>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</si>
  <si>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</si>
  <si>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</si>
  <si>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</si>
  <si>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</si>
  <si>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</si>
  <si>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</si>
  <si>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</si>
  <si>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</si>
  <si>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</si>
  <si>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</si>
  <si>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</si>
  <si>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</si>
  <si>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</si>
  <si>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</si>
  <si>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</si>
  <si>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</si>
  <si>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</si>
  <si>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</si>
  <si>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</si>
  <si>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</si>
  <si>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</si>
  <si>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</si>
  <si>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</si>
  <si>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</si>
  <si>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</si>
  <si>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</si>
  <si>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</si>
  <si>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</si>
  <si>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</si>
  <si>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</si>
  <si>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</si>
  <si>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</si>
  <si>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</si>
  <si>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</si>
  <si>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</si>
  <si>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</si>
  <si>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</si>
  <si>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</si>
  <si>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</si>
  <si>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</si>
  <si>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</si>
  <si>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</si>
  <si>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</si>
  <si>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</si>
  <si>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</si>
  <si>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</si>
  <si>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</si>
  <si>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</si>
  <si>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</si>
  <si>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</si>
  <si>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SO01 - ASŘ</t>
  </si>
  <si>
    <t>STA</t>
  </si>
  <si>
    <t>1</t>
  </si>
  <si>
    <t>{7e1ecc38-f9f7-49cc-819a-6d6d2e6126da}</t>
  </si>
  <si>
    <t>2</t>
  </si>
  <si>
    <t>02</t>
  </si>
  <si>
    <t>SO01 - Slaboproud</t>
  </si>
  <si>
    <t>{78a2fac9-8356-4a38-b04f-a0da6e61d2f7}</t>
  </si>
  <si>
    <t>03</t>
  </si>
  <si>
    <t>SO01 - Silnoproud</t>
  </si>
  <si>
    <t>{11f2ceaa-ce7d-4f09-816f-d239fec0adb8}</t>
  </si>
  <si>
    <t>04</t>
  </si>
  <si>
    <t>SO02 - ASŘ</t>
  </si>
  <si>
    <t>{cc2b4572-1f0a-46b3-ac0d-edead0f42436}</t>
  </si>
  <si>
    <t>05</t>
  </si>
  <si>
    <t>SO02 - Slaboproud</t>
  </si>
  <si>
    <t>{7d3c3a52-30e2-491f-8912-46bf68c2e015}</t>
  </si>
  <si>
    <t>06</t>
  </si>
  <si>
    <t>SO02 - Silnoproud</t>
  </si>
  <si>
    <t>{8615aa95-282e-44a9-af12-272dcf47facb}</t>
  </si>
  <si>
    <t>07</t>
  </si>
  <si>
    <t>VRN</t>
  </si>
  <si>
    <t>{90feafb1-1f94-4d43-b4cf-6020d2220b36}</t>
  </si>
  <si>
    <t>VV0010</t>
  </si>
  <si>
    <t>Nový výkaz (9)</t>
  </si>
  <si>
    <t>185,757</t>
  </si>
  <si>
    <t>3</t>
  </si>
  <si>
    <t>VV0011</t>
  </si>
  <si>
    <t>Nový výkaz (10)</t>
  </si>
  <si>
    <t>268,55</t>
  </si>
  <si>
    <t>KRYCÍ LIST SOUPISU PRACÍ</t>
  </si>
  <si>
    <t>VV0002</t>
  </si>
  <si>
    <t>Nový výkaz (1)</t>
  </si>
  <si>
    <t>18,529</t>
  </si>
  <si>
    <t>VV0019</t>
  </si>
  <si>
    <t>Nový výkaz (19)</t>
  </si>
  <si>
    <t>101,696</t>
  </si>
  <si>
    <t>VV0018</t>
  </si>
  <si>
    <t>Nový výkaz (17)</t>
  </si>
  <si>
    <t>65,538</t>
  </si>
  <si>
    <t>VV0003</t>
  </si>
  <si>
    <t>Nový výkaz (2)</t>
  </si>
  <si>
    <t>143,744</t>
  </si>
  <si>
    <t>Objekt:</t>
  </si>
  <si>
    <t>VV0001</t>
  </si>
  <si>
    <t>demontáže SDK příček</t>
  </si>
  <si>
    <t>158,356</t>
  </si>
  <si>
    <t>01 - SO01 - ASŘ</t>
  </si>
  <si>
    <t>VV0005</t>
  </si>
  <si>
    <t>Nový výkaz (4)</t>
  </si>
  <si>
    <t>369,14</t>
  </si>
  <si>
    <t>VV0006</t>
  </si>
  <si>
    <t>Nový výkaz (5)</t>
  </si>
  <si>
    <t>57,98</t>
  </si>
  <si>
    <t>VV0009</t>
  </si>
  <si>
    <t>Nový výkaz (8)</t>
  </si>
  <si>
    <t>231,57</t>
  </si>
  <si>
    <t>VV0007</t>
  </si>
  <si>
    <t>Nový výkaz (6)</t>
  </si>
  <si>
    <t>249,757</t>
  </si>
  <si>
    <t>VV0008</t>
  </si>
  <si>
    <t>Nový výkaz (7)</t>
  </si>
  <si>
    <t>48,55</t>
  </si>
  <si>
    <t>VV0012</t>
  </si>
  <si>
    <t>Nový výkaz (11)</t>
  </si>
  <si>
    <t>1318,208</t>
  </si>
  <si>
    <t>VV0014</t>
  </si>
  <si>
    <t>Nový výkaz (13)</t>
  </si>
  <si>
    <t>1617,948</t>
  </si>
  <si>
    <t>VV0016</t>
  </si>
  <si>
    <t>Nový výkaz (15)</t>
  </si>
  <si>
    <t>47,598</t>
  </si>
  <si>
    <t>VV0015</t>
  </si>
  <si>
    <t>Nový výkaz (14)</t>
  </si>
  <si>
    <t>117,05</t>
  </si>
  <si>
    <t>VV0017</t>
  </si>
  <si>
    <t>Nový výkaz (16)</t>
  </si>
  <si>
    <t>73,501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</si>
  <si>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</si>
  <si>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</si>
  <si>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</si>
  <si>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</si>
  <si>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</si>
  <si>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</si>
  <si>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</si>
  <si>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</si>
  <si>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</si>
  <si>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</si>
  <si>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</si>
  <si>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</si>
  <si>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</si>
  <si>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</si>
  <si>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733 - Ústřední vytápění - rozvodné potrubí</t>
  </si>
  <si>
    <t xml:space="preserve">    735 - Ústřední vytápění - otopná tělesa</t>
  </si>
  <si>
    <t xml:space="preserve">    751 - Vzduchotechnika</t>
  </si>
  <si>
    <t xml:space="preserve">    763 - Konstrukce suché výstavby</t>
  </si>
  <si>
    <t xml:space="preserve">    766 - Konstrukce truhlářské</t>
  </si>
  <si>
    <t xml:space="preserve">    776 - Podlahy povlakové</t>
  </si>
  <si>
    <t xml:space="preserve">      784 - Dokončovací práce - malby a tapety</t>
  </si>
  <si>
    <t xml:space="preserve">    783 - Dokončovací práce - nátěry</t>
  </si>
  <si>
    <t>HZS - Hodinové zúčtovací sazby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</si>
  <si>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</si>
  <si>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</si>
  <si>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</si>
  <si>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</si>
  <si>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</si>
  <si>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</si>
  <si>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</si>
  <si>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</si>
  <si>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</si>
  <si>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</si>
  <si>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</si>
  <si>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</si>
  <si>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</si>
  <si>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</si>
  <si>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</si>
  <si>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</si>
  <si>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</si>
  <si>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</si>
  <si>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K</t>
  </si>
  <si>
    <t>612135001</t>
  </si>
  <si>
    <t>Vyrovnání nerovností podkladu vnitřních omítaných ploch maltou, tloušťky do 10 mm vápenocementovou stěn</t>
  </si>
  <si>
    <t>m2</t>
  </si>
  <si>
    <t>CS ÚRS 2023 02</t>
  </si>
  <si>
    <t>4</t>
  </si>
  <si>
    <t>1236783965</t>
  </si>
  <si>
    <t>VV</t>
  </si>
  <si>
    <t>vyrovnání podkladu po ubourání příček, před montáží SDK</t>
  </si>
  <si>
    <t>2 x na ubouranou příčku (4 příčky) 4m výšky</t>
  </si>
  <si>
    <t>1P119/1P120, 1P121/1P122, 1P13/1P124, 1P124/1P125</t>
  </si>
  <si>
    <t>(2*4)*4*0,25</t>
  </si>
  <si>
    <t>612135091</t>
  </si>
  <si>
    <t>Vyrovnání nerovností podkladu vnitřních omítaných ploch Příplatek k ceně za každých dalších 5 mm tloušťky podkladní vrstvy přes 10 mm maltou vápenocementovou stěn</t>
  </si>
  <si>
    <t>-1746043268</t>
  </si>
  <si>
    <t>přepočteno koeficientem množství</t>
  </si>
  <si>
    <t>8*3</t>
  </si>
  <si>
    <t>612315421</t>
  </si>
  <si>
    <t>Oprava vnitřní vápenné štukové omítky stěn v rozsahu plochy do 10%</t>
  </si>
  <si>
    <t>1156596849</t>
  </si>
  <si>
    <t>"Množství určené pomocí aplikace Výměry.</t>
  </si>
  <si>
    <t>"počítáno z 1 m výška po obvodu místnosti - odečet nové SDK příčky"</t>
  </si>
  <si>
    <t>"nová chodba krček"73,501</t>
  </si>
  <si>
    <t>"1P117"19,635</t>
  </si>
  <si>
    <t>"1P118"27,963-6,4</t>
  </si>
  <si>
    <t>"1P120"20,477-6,4</t>
  </si>
  <si>
    <t>"1P121"20,476-6,4</t>
  </si>
  <si>
    <t>"1P122"20,498-2*6,4</t>
  </si>
  <si>
    <t>"1P123"20,415-2*6,4</t>
  </si>
  <si>
    <t>"1P124"20,446-2*6,4</t>
  </si>
  <si>
    <t>"1P125"15,700-6,4</t>
  </si>
  <si>
    <t>"1P136"10,646</t>
  </si>
  <si>
    <t>612315423</t>
  </si>
  <si>
    <t>Oprava vápenné omítky vnitřních ploch štukové dvouvrstvé, tloušťky do 20 mm a tloušťky štuku do 3 mm stěn, v rozsahu opravované plochy přes 30 do 50%</t>
  </si>
  <si>
    <t>516212765</t>
  </si>
  <si>
    <t>?počítáno z 1 m výška po obvodu místnosti"</t>
  </si>
  <si>
    <t>nová chodba krček - zapravení po soklících</t>
  </si>
  <si>
    <t>5</t>
  </si>
  <si>
    <t>634662111</t>
  </si>
  <si>
    <t>Výplň dilatačních spar mazanin akrylátovým tmelem, šířka spáry do 10 mm</t>
  </si>
  <si>
    <t>m</t>
  </si>
  <si>
    <t>1345800951</t>
  </si>
  <si>
    <t>kompletní zabezpečení podlah proti protečení stěrky</t>
  </si>
  <si>
    <t>268,550*1,4</t>
  </si>
  <si>
    <t>642942611</t>
  </si>
  <si>
    <t>Osazování zárubní nebo rámů kovových dveřních lisovaných nebo z úhelníků bez dveřních křídel na montážní pěnu, plochy otvoru do 2,5 m2</t>
  </si>
  <si>
    <t>kus</t>
  </si>
  <si>
    <t>-62194779</t>
  </si>
  <si>
    <t>1P121/1P122</t>
  </si>
  <si>
    <t>7</t>
  </si>
  <si>
    <t>M</t>
  </si>
  <si>
    <t>55331487</t>
  </si>
  <si>
    <t>zárubeň jednokřídlá ocelová pro zdění tl stěny 110-150mm rozměru 800/1970, 2100mm</t>
  </si>
  <si>
    <t>8</t>
  </si>
  <si>
    <t>-663539195</t>
  </si>
  <si>
    <t>9</t>
  </si>
  <si>
    <t>Ostatní konstrukce a práce, bourání</t>
  </si>
  <si>
    <t>949101111</t>
  </si>
  <si>
    <t>Lešení pomocné pro objekty pozemních staveb s lešeňovou podlahou v do 1,9 m zatížení do 150 kg/m2</t>
  </si>
  <si>
    <t>425573093</t>
  </si>
  <si>
    <t>"nová chodba krček"93,460</t>
  </si>
  <si>
    <t>"1P117"19,470</t>
  </si>
  <si>
    <t>"1P118"38,510</t>
  </si>
  <si>
    <t>"1P120"19,470</t>
  </si>
  <si>
    <t>"1P121"19,460</t>
  </si>
  <si>
    <t>"1P122"19,510</t>
  </si>
  <si>
    <t>"1P123"19,220</t>
  </si>
  <si>
    <t>"1P124"19,390</t>
  </si>
  <si>
    <t>"1P125"14,090</t>
  </si>
  <si>
    <t>"1P136"5,970</t>
  </si>
  <si>
    <t>952901111</t>
  </si>
  <si>
    <t>Vyčištění budov bytové a občanské výstavby při výšce podlaží do 4 m</t>
  </si>
  <si>
    <t>-1788333120</t>
  </si>
  <si>
    <t>P</t>
  </si>
  <si>
    <t>Poznámka k položce:_x000d_
závěrečný úklid</t>
  </si>
  <si>
    <t>10</t>
  </si>
  <si>
    <t>962031133</t>
  </si>
  <si>
    <t>Bourání příček z cihel, tvárnic nebo příčkovek z cihel pálených, plných nebo dutých na maltu vápennou nebo vápenocementovou, tl. do 150 mm</t>
  </si>
  <si>
    <t>-776171806</t>
  </si>
  <si>
    <t>"příčka 1P135/chodby u výtahů"10,908</t>
  </si>
  <si>
    <t>"odečet dveří" - 1,29*2,31</t>
  </si>
  <si>
    <t>"otvor u 1P121"3,533</t>
  </si>
  <si>
    <t>"otvor u 1P124"3,533</t>
  </si>
  <si>
    <t>"otvor u 1P125"3,535</t>
  </si>
  <si>
    <t>11</t>
  </si>
  <si>
    <t>47909240</t>
  </si>
  <si>
    <t>"příčka mezi 1P119/1P120"+25,384</t>
  </si>
  <si>
    <t>"příčka mezi 1P121/1P122"+25,448</t>
  </si>
  <si>
    <t>"příčka mezi 1P123/1P124"+25,416</t>
  </si>
  <si>
    <t>"příčka mezi 1P124/1P125"+25,448</t>
  </si>
  <si>
    <t>12</t>
  </si>
  <si>
    <t>965081611</t>
  </si>
  <si>
    <t>Odsekání soklíků včetně otlučení podkladní omítky až na zdivo rovných</t>
  </si>
  <si>
    <t>2114671311</t>
  </si>
  <si>
    <t>"nová chodba krček - stávající soklík po obou stranách chodby"</t>
  </si>
  <si>
    <t>"32,769*2</t>
  </si>
  <si>
    <t>13</t>
  </si>
  <si>
    <t>974031143</t>
  </si>
  <si>
    <t>Vysekání rýh ve zdivu cihelném na maltu vápennou nebo vápenocementovou do hl. 70 mm a šířky do 100 mm</t>
  </si>
  <si>
    <t>1340531386</t>
  </si>
  <si>
    <t>pro rozvody ZTI v 1P125</t>
  </si>
  <si>
    <t>997</t>
  </si>
  <si>
    <t>Přesun sutě</t>
  </si>
  <si>
    <t>14</t>
  </si>
  <si>
    <t>997013111</t>
  </si>
  <si>
    <t>Vnitrostaveništní doprava suti a vybouraných hmot pro budovy v do 6 m s použitím mechanizace</t>
  </si>
  <si>
    <t>t</t>
  </si>
  <si>
    <t>799815417</t>
  </si>
  <si>
    <t>997013501</t>
  </si>
  <si>
    <t>Odvoz suti a vybouraných hmot na skládku nebo meziskládku do 1 km se složením</t>
  </si>
  <si>
    <t>-1677484156</t>
  </si>
  <si>
    <t>16</t>
  </si>
  <si>
    <t>997013509</t>
  </si>
  <si>
    <t>Příplatek k odvozu suti a vybouraných hmot na skládku ZKD 1 km přes 1 km</t>
  </si>
  <si>
    <t>-1350885130</t>
  </si>
  <si>
    <t>13,342*10</t>
  </si>
  <si>
    <t>17</t>
  </si>
  <si>
    <t>997013631</t>
  </si>
  <si>
    <t>Poplatek za uložení stavebního odpadu na skládce (skládkovné) směsného stavebního a demoličního zatříděného do Katalogu odpadů pod kódem 17 09 04</t>
  </si>
  <si>
    <t>964307861</t>
  </si>
  <si>
    <t>998</t>
  </si>
  <si>
    <t>Přesun hmot</t>
  </si>
  <si>
    <t>18</t>
  </si>
  <si>
    <t>998011003</t>
  </si>
  <si>
    <t>Přesun hmot pro budovy občanské výstavby, bydlení, výrobu a služby s nosnou svislou konstrukcí zděnou z cihel, tvárnic nebo kamene vodorovná dopravní vzdálenost do 100 m pro budovy výšky přes 12 do 24 m</t>
  </si>
  <si>
    <t>1280237499</t>
  </si>
  <si>
    <t>19</t>
  </si>
  <si>
    <t>998011014</t>
  </si>
  <si>
    <t>Přesun hmot pro budovy občanské výstavby, bydlení, výrobu a služby s nosnou svislou konstrukcí zděnou z cihel, tvárnic nebo kamene Příplatek k cenám za zvětšený přesun přes vymezenou největší dopravní vzdálenost do 500 m</t>
  </si>
  <si>
    <t>1349115283</t>
  </si>
  <si>
    <t>PSV</t>
  </si>
  <si>
    <t>Práce a dodávky PSV</t>
  </si>
  <si>
    <t>721</t>
  </si>
  <si>
    <t>Zdravotechnika - vnitřní kanalizace</t>
  </si>
  <si>
    <t>20</t>
  </si>
  <si>
    <t>721100911</t>
  </si>
  <si>
    <t>Opravy potrubí hrdlového zazátkování hrdla kanalizačního potrubí</t>
  </si>
  <si>
    <t>881026878</t>
  </si>
  <si>
    <t>po demontáži kuchyňské linky 1P132</t>
  </si>
  <si>
    <t>721171903</t>
  </si>
  <si>
    <t>Opravy odpadního potrubí plastového vsazení odbočky do potrubí DN 50</t>
  </si>
  <si>
    <t>-474050367</t>
  </si>
  <si>
    <t>pro kuchyňskou linku 1P125</t>
  </si>
  <si>
    <t>22</t>
  </si>
  <si>
    <t>721174043</t>
  </si>
  <si>
    <t>Potrubí z trub polypropylenových připojovací DN 50</t>
  </si>
  <si>
    <t>-118851445</t>
  </si>
  <si>
    <t>23</t>
  </si>
  <si>
    <t>721194105</t>
  </si>
  <si>
    <t>Vyměření přípojek na potrubí vyvedení a upevnění odpadních výpustek DN 50</t>
  </si>
  <si>
    <t>1506777384</t>
  </si>
  <si>
    <t>24</t>
  </si>
  <si>
    <t>998721103</t>
  </si>
  <si>
    <t>Přesun hmot pro vnitřní kanalizace stanovený z hmotnosti přesunovaného materiálu vodorovná dopravní vzdálenost do 50 m v objektech výšky přes 12 do 24 m</t>
  </si>
  <si>
    <t>565356379</t>
  </si>
  <si>
    <t>25</t>
  </si>
  <si>
    <t>998721181</t>
  </si>
  <si>
    <t>Přesun hmot pro vnitřní kanalizace stanovený z hmotnosti přesunovaného materiálu Příplatek k ceně za přesun prováděný bez použití mechanizace pro jakoukoliv výšku objektu</t>
  </si>
  <si>
    <t>-1212244807</t>
  </si>
  <si>
    <t>26</t>
  </si>
  <si>
    <t>998721192</t>
  </si>
  <si>
    <t>Přesun hmot pro vnitřní kanalizace stanovený z hmotnosti přesunovaného materiálu Příplatek k ceně za zvětšený přesun přes vymezenou největší dopravní vzdálenost do 100 m</t>
  </si>
  <si>
    <t>-1742401982</t>
  </si>
  <si>
    <t>722</t>
  </si>
  <si>
    <t>Zdravotechnika - vnitřní vodovod</t>
  </si>
  <si>
    <t>27</t>
  </si>
  <si>
    <t>722130901</t>
  </si>
  <si>
    <t>Opravy vodovodního potrubí z ocelových trubek pozinkovaných závitových zazátkování vývodu</t>
  </si>
  <si>
    <t>-751282285</t>
  </si>
  <si>
    <t>zaslepení vývodů vody 1P132</t>
  </si>
  <si>
    <t xml:space="preserve">po demontáži kuchyňské linky </t>
  </si>
  <si>
    <t>28</t>
  </si>
  <si>
    <t>722171933</t>
  </si>
  <si>
    <t>Výměna trubky, tvarovky, vsazení odbočky na rozvodech vody z plastů D přes 20 do 25 mm</t>
  </si>
  <si>
    <t>501890028</t>
  </si>
  <si>
    <t>kuchyňská linka 1P125</t>
  </si>
  <si>
    <t>propojení na stávající rozvod SV+TV</t>
  </si>
  <si>
    <t>1+1</t>
  </si>
  <si>
    <t>29</t>
  </si>
  <si>
    <t>28654102</t>
  </si>
  <si>
    <t>T-kus redukovaný PPR D 25x20x25mm</t>
  </si>
  <si>
    <t>32</t>
  </si>
  <si>
    <t>-115487609</t>
  </si>
  <si>
    <t>30</t>
  </si>
  <si>
    <t>722175002</t>
  </si>
  <si>
    <t>Potrubí z plastových trubek z polypropylenu PP-RCT svařovaných polyfúzně D 20 x 2,8</t>
  </si>
  <si>
    <t>-1254911756</t>
  </si>
  <si>
    <t xml:space="preserve">voda pro kuchyňskou linku 1P125 </t>
  </si>
  <si>
    <t>31</t>
  </si>
  <si>
    <t>722179191</t>
  </si>
  <si>
    <t>Příplatek k ceně rozvody vody z plastů za práce malého rozsahu na zakázce do 20 m rozvodu</t>
  </si>
  <si>
    <t>soubor</t>
  </si>
  <si>
    <t>190224131</t>
  </si>
  <si>
    <t>722181211</t>
  </si>
  <si>
    <t>Ochrana potrubí termoizolačními trubicemi z pěnového polyetylenu PE přilepenými v příčných a podélných spojích, tloušťky izolace do 6 mm, vnitřního průměru izolace DN do 22 mm</t>
  </si>
  <si>
    <t>1917145036</t>
  </si>
  <si>
    <t>33</t>
  </si>
  <si>
    <t>722190401</t>
  </si>
  <si>
    <t>Zřízení přípojek na potrubí vyvedení a upevnění výpustek do DN 25</t>
  </si>
  <si>
    <t>-1685076050</t>
  </si>
  <si>
    <t>1P125 - pro kuchyňskou linku a myčku</t>
  </si>
  <si>
    <t>34</t>
  </si>
  <si>
    <t>722190901</t>
  </si>
  <si>
    <t>Opravy ostatní uzavření nebo otevření vodovodního potrubí při opravách včetně vypuštění a napuštění</t>
  </si>
  <si>
    <t>-258146811</t>
  </si>
  <si>
    <t>odstavení kuchyňské linky 1P132 a WC 1P128</t>
  </si>
  <si>
    <t>demontáž staré linky a montáž nové</t>
  </si>
  <si>
    <t>2+2</t>
  </si>
  <si>
    <t>35</t>
  </si>
  <si>
    <t>722220152</t>
  </si>
  <si>
    <t>Armatury s jedním závitem plastové (PPR) PN 20 (SDR 6) DN 20 x G 1/2"</t>
  </si>
  <si>
    <t>1806442613</t>
  </si>
  <si>
    <t>kuchyňská linka 1P125 + myčka</t>
  </si>
  <si>
    <t>2+1</t>
  </si>
  <si>
    <t>36</t>
  </si>
  <si>
    <t>722232122</t>
  </si>
  <si>
    <t>Armatury se dvěma závity kulové kohouty PN 42 do 185 °C plnoprůtokové vnitřní závit G 1/2"</t>
  </si>
  <si>
    <t>502270643</t>
  </si>
  <si>
    <t>kuchyňská linka 1P125 -</t>
  </si>
  <si>
    <t xml:space="preserve"> napojení na stávající rozvod SV+TV</t>
  </si>
  <si>
    <t>37</t>
  </si>
  <si>
    <t>722290215</t>
  </si>
  <si>
    <t>Zkoušky, proplach a desinfekce vodovodního potrubí zkoušky těsnosti vodovodního potrubí hrdlového nebo přírubového do DN 100</t>
  </si>
  <si>
    <t>1322820485</t>
  </si>
  <si>
    <t>38</t>
  </si>
  <si>
    <t>722290234</t>
  </si>
  <si>
    <t>Zkoušky, proplach a desinfekce vodovodního potrubí proplach a desinfekce vodovodního potrubí do DN 80</t>
  </si>
  <si>
    <t>-501729093</t>
  </si>
  <si>
    <t>39</t>
  </si>
  <si>
    <t>998722103</t>
  </si>
  <si>
    <t>Přesun hmot pro vnitřní vodovod stanovený z hmotnosti přesunovaného materiálu vodorovná dopravní vzdálenost do 50 m v objektech výšky přes 12 do 24 m</t>
  </si>
  <si>
    <t>845567759</t>
  </si>
  <si>
    <t>40</t>
  </si>
  <si>
    <t>998722181</t>
  </si>
  <si>
    <t>Přesun hmot pro vnitřní vodovod stanovený z hmotnosti přesunovaného materiálu Příplatek k ceně za přesun prováděný bez použití mechanizace pro jakoukoliv výšku objektu</t>
  </si>
  <si>
    <t>1226676258</t>
  </si>
  <si>
    <t>41</t>
  </si>
  <si>
    <t>998722192</t>
  </si>
  <si>
    <t>Přesun hmot pro vnitřní vodovod stanovený z hmotnosti přesunovaného materiálu Příplatek k ceně za zvětšený přesun přes vymezenou největší dopravní vzdálenost do 100 m</t>
  </si>
  <si>
    <t>1180348236</t>
  </si>
  <si>
    <t>725</t>
  </si>
  <si>
    <t>Zdravotechnika - zařizovací předměty</t>
  </si>
  <si>
    <t>42</t>
  </si>
  <si>
    <t>725311121</t>
  </si>
  <si>
    <t>Dřezy bez výtokových armatur jednoduché se zápachovou uzávěrkou nerezové s odkapávací plochou 560x480 mm a miskou</t>
  </si>
  <si>
    <t>2041402475</t>
  </si>
  <si>
    <t>pro kuchyňskou linku v 1P125</t>
  </si>
  <si>
    <t>43</t>
  </si>
  <si>
    <t>725813112</t>
  </si>
  <si>
    <t>Ventily rohové bez připojovací trubičky nebo flexi hadičky pračkové G 3/4"</t>
  </si>
  <si>
    <t>1635804426</t>
  </si>
  <si>
    <t>myčka 1P125</t>
  </si>
  <si>
    <t>44</t>
  </si>
  <si>
    <t>725821325</t>
  </si>
  <si>
    <t>Baterie dřezové stojánkové pákové s otáčivým ústím a délkou ramínka 220 mm</t>
  </si>
  <si>
    <t>-1577230904</t>
  </si>
  <si>
    <t>45</t>
  </si>
  <si>
    <t>998725103</t>
  </si>
  <si>
    <t>Přesun hmot pro zařizovací předměty stanovený z hmotnosti přesunovaného materiálu vodorovná dopravní vzdálenost do 50 m v objektech výšky přes 12 do 24 m</t>
  </si>
  <si>
    <t>202273681</t>
  </si>
  <si>
    <t>46</t>
  </si>
  <si>
    <t>998725181</t>
  </si>
  <si>
    <t>Přesun hmot pro zařizovací předměty stanovený z hmotnosti přesunovaného materiálu Příplatek k cenám za přesun prováděný bez použití mechanizace pro jakoukoliv výšku objektu</t>
  </si>
  <si>
    <t>1759977877</t>
  </si>
  <si>
    <t>47</t>
  </si>
  <si>
    <t>998725192</t>
  </si>
  <si>
    <t>Přesun hmot pro zařizovací předměty stanovený z hmotnosti přesunovaného materiálu Příplatek k cenám za zvětšený přesun přes vymezenou největší dopravní vzdálenost do 100 m</t>
  </si>
  <si>
    <t>-1936205744</t>
  </si>
  <si>
    <t>733</t>
  </si>
  <si>
    <t>Ústřední vytápění - rozvodné potrubí</t>
  </si>
  <si>
    <t>48</t>
  </si>
  <si>
    <t>733120815</t>
  </si>
  <si>
    <t>Demontáž potrubí z trubek ocelových hladkých Ø do 38</t>
  </si>
  <si>
    <t>483671735</t>
  </si>
  <si>
    <t>nová chodba krček</t>
  </si>
  <si>
    <t>demontáž pro zpětné použití po opravě soklíků</t>
  </si>
  <si>
    <t>2*33</t>
  </si>
  <si>
    <t>49</t>
  </si>
  <si>
    <t>733121155-R</t>
  </si>
  <si>
    <t>Potrubí z trubek ocelových hladkých spojovaných svařováním černých bezešvých středotlakých T= nad +115°C Ø 38/2,6</t>
  </si>
  <si>
    <t>837157667</t>
  </si>
  <si>
    <t>zpětná montáž potrubí po opravě soklíků</t>
  </si>
  <si>
    <t>kompletní, včetně zpětného dopojení 4 ks otopných těles</t>
  </si>
  <si>
    <t>50</t>
  </si>
  <si>
    <t>733190217</t>
  </si>
  <si>
    <t>Zkoušky těsnosti potrubí, manžety prostupové z trubek ocelových zkoušky těsnosti potrubí (za provozu) z trubek ocelových hladkých Ø do 51/2,6</t>
  </si>
  <si>
    <t>1739456313</t>
  </si>
  <si>
    <t>po zpětné montáži rozvodu ÚT</t>
  </si>
  <si>
    <t>66</t>
  </si>
  <si>
    <t>51</t>
  </si>
  <si>
    <t>998733103</t>
  </si>
  <si>
    <t>Přesun hmot pro rozvody potrubí stanovený z hmotnosti přesunovaného materiálu vodorovná dopravní vzdálenost do 50 m v objektech výšky přes 12 do 24 m</t>
  </si>
  <si>
    <t>653406677</t>
  </si>
  <si>
    <t>52</t>
  </si>
  <si>
    <t>998733181</t>
  </si>
  <si>
    <t>Přesun hmot pro rozvody potrubí stanovený z hmotnosti přesunovaného materiálu Příplatek k cenám za přesun prováděný bez použití mechanizace pro jakoukoliv výšku objektu</t>
  </si>
  <si>
    <t>1623114787</t>
  </si>
  <si>
    <t>53</t>
  </si>
  <si>
    <t>998733193</t>
  </si>
  <si>
    <t>Přesun hmot pro rozvody potrubí stanovený z hmotnosti přesunovaného materiálu Příplatek k cenám za zvětšený přesun přes vymezenou největší dopravní vzdálenost do 500 m</t>
  </si>
  <si>
    <t>-2031077449</t>
  </si>
  <si>
    <t>735</t>
  </si>
  <si>
    <t>Ústřední vytápění - otopná tělesa</t>
  </si>
  <si>
    <t>54</t>
  </si>
  <si>
    <t>735111810</t>
  </si>
  <si>
    <t>Demontáž otopných těles litinových článkových</t>
  </si>
  <si>
    <t>-824406312</t>
  </si>
  <si>
    <t>demontáž pro zpětnou montáž po opravě zdí</t>
  </si>
  <si>
    <t>čl./m2 = 1 čl.=0,255m2 (72 čl.)</t>
  </si>
  <si>
    <t>72*0,255</t>
  </si>
  <si>
    <t>55</t>
  </si>
  <si>
    <t>735191905</t>
  </si>
  <si>
    <t>Ostatní opravy otopných těles odvzdušnění tělesa</t>
  </si>
  <si>
    <t>1727265568</t>
  </si>
  <si>
    <t>po zpětné montáži</t>
  </si>
  <si>
    <t>56</t>
  </si>
  <si>
    <t>735191910</t>
  </si>
  <si>
    <t>Ostatní opravy otopných těles napuštění vody do otopného systému včetně potrubí (bez kotle a ohříváků) otopných těles</t>
  </si>
  <si>
    <t>1734033610</t>
  </si>
  <si>
    <t>57</t>
  </si>
  <si>
    <t>735192911</t>
  </si>
  <si>
    <t>Ostatní opravy otopných těles zpětná montáž otopných těles článkových litinových</t>
  </si>
  <si>
    <t>-113239713</t>
  </si>
  <si>
    <t>58</t>
  </si>
  <si>
    <t>735494811</t>
  </si>
  <si>
    <t>Vypuštění vody z otopných soustav bez kotlů, ohříváků, zásobníků a nádrží</t>
  </si>
  <si>
    <t>-1978534678</t>
  </si>
  <si>
    <t>59</t>
  </si>
  <si>
    <t>998735103</t>
  </si>
  <si>
    <t>Přesun hmot pro otopná tělesa stanovený z hmotnosti přesunovaného materiálu vodorovná dopravní vzdálenost do 50 m v objektech výšky přes 12 do 24 m</t>
  </si>
  <si>
    <t>-1868663078</t>
  </si>
  <si>
    <t>60</t>
  </si>
  <si>
    <t>998735181</t>
  </si>
  <si>
    <t>Přesun hmot pro otopná tělesa stanovený z hmotnosti přesunovaného materiálu Příplatek k cenám za přesun prováděný bez použití mechanizace pro jakoukoliv výšku objektu</t>
  </si>
  <si>
    <t>-1384295170</t>
  </si>
  <si>
    <t>61</t>
  </si>
  <si>
    <t>998735193</t>
  </si>
  <si>
    <t>Přesun hmot pro otopná tělesa stanovený z hmotnosti přesunovaného materiálu Příplatek k cenám za zvětšený přesun přes vymezenou největší dopravní vzdálenost do 500 m</t>
  </si>
  <si>
    <t>-1733207001</t>
  </si>
  <si>
    <t>751</t>
  </si>
  <si>
    <t>Vzduchotechnika</t>
  </si>
  <si>
    <t>62</t>
  </si>
  <si>
    <t>751111012</t>
  </si>
  <si>
    <t>Montáž ventilátoru axiálního nízkotlakého nástěnného základního, průměru přes 100 do 200 mm</t>
  </si>
  <si>
    <t>-848171039</t>
  </si>
  <si>
    <t>Poznámka k položce:_x000d_
do SDK osadit ventilátor s teplotním čidlem</t>
  </si>
  <si>
    <t>"do SDK předstěny RACKu" 1</t>
  </si>
  <si>
    <t>63</t>
  </si>
  <si>
    <t>42914141-R</t>
  </si>
  <si>
    <t>ventilátor axiální stěnový skříň z plastu zpětná klapka s kuličkovým ložiskem a nastavitelný doběh s teplotním čidlem průtok 95m3/h D 100mm 13W IPX4</t>
  </si>
  <si>
    <t>-1635170577</t>
  </si>
  <si>
    <t>763</t>
  </si>
  <si>
    <t>Konstrukce suché výstavby</t>
  </si>
  <si>
    <t>64</t>
  </si>
  <si>
    <t>763111360</t>
  </si>
  <si>
    <t xml:space="preserve">Příčka ze sádrokartonových desek  s nosnou konstrukcí z jednoduchých ocelových profilů UW, CW jednoduše opláštěná deskou akustickou tl. 12,5 mm s izolací, EI 45, příčka tl. 75 mm, profil 50, Rw do 47 dB</t>
  </si>
  <si>
    <t>757854999</t>
  </si>
  <si>
    <t>zakrytí stávajících dveří z obou stran, včetně akustické izolace</t>
  </si>
  <si>
    <t xml:space="preserve">"1P117/1P135"   1,5*2,5*2</t>
  </si>
  <si>
    <t>65</t>
  </si>
  <si>
    <t>763111361</t>
  </si>
  <si>
    <t>Příčka ze sádrokartonových desek s nosnou konstrukcí z jednoduchých ocelových profilů UW, CW jednoduše opláštěná deskou akustickou tl. 12,5 mm s izolací, EI 45, příčka tl. 100 mm, profil 75, Rw do 50 dB</t>
  </si>
  <si>
    <t>-1481623402</t>
  </si>
  <si>
    <t>"sdk mezi1P120/1P121"6,572</t>
  </si>
  <si>
    <t>"sdk mezi 1P122/1P123"25,416</t>
  </si>
  <si>
    <t>"sdk pro RACK"8,460</t>
  </si>
  <si>
    <t>"odpočet pro dveře RACK"0,8*2,0</t>
  </si>
  <si>
    <t>"příčka mezi 1P119/1P120"25,384</t>
  </si>
  <si>
    <t>"příčka mezi 1P121/1P122"25,448</t>
  </si>
  <si>
    <t>"příčka mezi 1P123/1P124"25,416</t>
  </si>
  <si>
    <t>"příčka mezi 1P124/1P125"25,448</t>
  </si>
  <si>
    <t>763111711</t>
  </si>
  <si>
    <t>Příčka ze sádrokartonových desek ostatní konstrukce a práce na příčkách ze sádrokartonových desek dilatace</t>
  </si>
  <si>
    <t>-1201705103</t>
  </si>
  <si>
    <t>"1P118/1P120" 4+4</t>
  </si>
  <si>
    <t xml:space="preserve">"1P120/1P121"   4</t>
  </si>
  <si>
    <t>"1P121/1P122" 4+4</t>
  </si>
  <si>
    <t xml:space="preserve">"1P122/1P123"   4+4</t>
  </si>
  <si>
    <t>"1P123/1P124" 4+4</t>
  </si>
  <si>
    <t>"1P124/1P125" 4+4</t>
  </si>
  <si>
    <t>"RACK" 6</t>
  </si>
  <si>
    <t>Součet</t>
  </si>
  <si>
    <t>67</t>
  </si>
  <si>
    <t>763111712</t>
  </si>
  <si>
    <t>Příčka ze sádrokartonových desek ostatní konstrukce a práce na příčkách ze sádrokartonových desek kluzné napojení příčky ke stropu</t>
  </si>
  <si>
    <t>739757071</t>
  </si>
  <si>
    <t xml:space="preserve">"1P118/1P120"  6,5</t>
  </si>
  <si>
    <t xml:space="preserve">"1P121/1P122"  6,5</t>
  </si>
  <si>
    <t xml:space="preserve">"1P122/1P123"   6,5</t>
  </si>
  <si>
    <t xml:space="preserve">"1P123/1P124"  6,5</t>
  </si>
  <si>
    <t>"1P124/1P125" 6,5</t>
  </si>
  <si>
    <t>68</t>
  </si>
  <si>
    <t>763111751</t>
  </si>
  <si>
    <t>Příčka ze sádrokartonových desek Příplatek k cenám za plochu do 6 m2 jednotlivě</t>
  </si>
  <si>
    <t>-1761326823</t>
  </si>
  <si>
    <t>1,5*2,5*2</t>
  </si>
  <si>
    <t>"SDK pro RACK" 5,320</t>
  </si>
  <si>
    <t>69</t>
  </si>
  <si>
    <t>763111811</t>
  </si>
  <si>
    <t>Demontáž příček ze sádrokartonových desek s nosnou konstrukcí z ocelových profilů jednoduchých, opláštění jednoduché</t>
  </si>
  <si>
    <t>-1727937346</t>
  </si>
  <si>
    <t>"příčka do 1P136"79,360</t>
  </si>
  <si>
    <t>"příčka 1P118/1P119"18,044</t>
  </si>
  <si>
    <t>"příčka 1P122/1P123"18,048</t>
  </si>
  <si>
    <t>"příčka 1P132/1P140"11,160</t>
  </si>
  <si>
    <t>"příčka 1P133/1P132"10,456</t>
  </si>
  <si>
    <t>"příčka 1P134/1P133"10,784</t>
  </si>
  <si>
    <t>"příčka 1P134/1P135"10,504</t>
  </si>
  <si>
    <t>70</t>
  </si>
  <si>
    <t>7631647-R</t>
  </si>
  <si>
    <t>Obklad konstrukcí sádrokartonovými deskami montáž obkladu, opláštění jednoduché</t>
  </si>
  <si>
    <t>199992889</t>
  </si>
  <si>
    <t xml:space="preserve">Poznámka k položce:_x000d_
OBSAH_x000d_
 V cenách jsou započteny i náklady na:
_x000d_
a) tmelení
_x000d_
b) výztužnou pásku
_x000d_
c) ochranu rohů úhelníky
_x000d_
d) spodní konstrukci z profilů_x000d_
_x000d_
 V cenách montáže nejsou započteny náklady na:
_x000d_
a) desky; tato dodávka se oceňuje ve specifikaci
</t>
  </si>
  <si>
    <t>10 cm soklík pod PVC lištu</t>
  </si>
  <si>
    <t>35*2*0,1</t>
  </si>
  <si>
    <t>71</t>
  </si>
  <si>
    <t>59030021</t>
  </si>
  <si>
    <t>deska SDK A tl 12,5mm</t>
  </si>
  <si>
    <t>600349169</t>
  </si>
  <si>
    <t>7*1,05 'Přepočtené koeficientem množství</t>
  </si>
  <si>
    <t>72</t>
  </si>
  <si>
    <t>763172337</t>
  </si>
  <si>
    <t>Montáž dvířek pro konstrukce ze sádrokartonových desek revizních jednoplášťových pro příčky a předsazené stěny velikost (šxv) 1800 x 1000 mm</t>
  </si>
  <si>
    <t>-513603269</t>
  </si>
  <si>
    <t>Poznámka k položce:_x000d_
dvířka s mřížkou, kompletní dle požadavku investora</t>
  </si>
  <si>
    <t>"dvířka pro RACK" 1</t>
  </si>
  <si>
    <t>73</t>
  </si>
  <si>
    <t>59030749</t>
  </si>
  <si>
    <t>dvířka revizní dvoukřídlá s automatickým zámkem 1800x1000mm</t>
  </si>
  <si>
    <t>-2124990697</t>
  </si>
  <si>
    <t>74</t>
  </si>
  <si>
    <t>763181311</t>
  </si>
  <si>
    <t>Výplně otvorů konstrukcí ze sádrokartonových desek montáž zárubně kovové s konstrukcí jednokřídlové</t>
  </si>
  <si>
    <t>175481398</t>
  </si>
  <si>
    <t>"1P121/1P122" 1</t>
  </si>
  <si>
    <t>75</t>
  </si>
  <si>
    <t>55331590</t>
  </si>
  <si>
    <t>zárubeň jednokřídlá ocelová pro sádrokartonové příčky tl stěny 75-100mm rozměru 800/1970, 2100mm</t>
  </si>
  <si>
    <t>-1101267859</t>
  </si>
  <si>
    <t>76</t>
  </si>
  <si>
    <t>763181411</t>
  </si>
  <si>
    <t>Výplně otvorů konstrukcí ze sádrokartonových desek ztužující výplň otvoru pro dveře s CW a UW profilem, výšky příčky do 2,75 m nebo zátěže dveřního křídla do 25 kg</t>
  </si>
  <si>
    <t>-1914748389</t>
  </si>
  <si>
    <t>77</t>
  </si>
  <si>
    <t>763181811</t>
  </si>
  <si>
    <t>Demontáž kovových zárubní konstrukcí ze sádrokartonových příček výšky do 2,75 m jednokřídlových</t>
  </si>
  <si>
    <t>1573121381</t>
  </si>
  <si>
    <t>"1P118/1P136" 1</t>
  </si>
  <si>
    <t>"1P119/1P136" 1</t>
  </si>
  <si>
    <t>"1P120/1P136" 1</t>
  </si>
  <si>
    <t>"1P121/1P136" 1</t>
  </si>
  <si>
    <t>"1P122/1P136" 1</t>
  </si>
  <si>
    <t>"1P123/1P136" 1</t>
  </si>
  <si>
    <t>"1P124/1P136" 1</t>
  </si>
  <si>
    <t>"1P132/1P140" 1</t>
  </si>
  <si>
    <t>78</t>
  </si>
  <si>
    <t>998763303</t>
  </si>
  <si>
    <t>Přesun hmot pro konstrukce montované z desek sádrokartonových, sádrovláknitých, cementovláknitých nebo cementových stanovený z hmotnosti přesunovaného materiálu vodorovná dopravní vzdálenost do 50 m v objektech výšky přes 12 do 24 m</t>
  </si>
  <si>
    <t>368272124</t>
  </si>
  <si>
    <t>79</t>
  </si>
  <si>
    <t>998763381</t>
  </si>
  <si>
    <t>Přesun hmot pro konstrukce montované z desek sádrokartonových, sádrovláknitých, cementovláknitých nebo cementových Příplatek k cenám za přesun prováděný bez použití mechanizace pro jakoukoliv výšku objektu</t>
  </si>
  <si>
    <t>1773770229</t>
  </si>
  <si>
    <t>80</t>
  </si>
  <si>
    <t>998763391</t>
  </si>
  <si>
    <t>Přesun hmot pro konstrukce montované z desek sádrokartonových, sádrovláknitých, cementovláknitých nebo cementových Příplatek k cenám za zvětšený přesun přes vymezenou dopravní vzdálenost do 100 m</t>
  </si>
  <si>
    <t>-352614510</t>
  </si>
  <si>
    <t>766</t>
  </si>
  <si>
    <t>Konstrukce truhlářské</t>
  </si>
  <si>
    <t>81</t>
  </si>
  <si>
    <t>766660001</t>
  </si>
  <si>
    <t>Montáž dveřních křídel dřevěných nebo plastových otevíravých do ocelové zárubně povrchově upravených jednokřídlových, šířky do 800 mm</t>
  </si>
  <si>
    <t>1621863870</t>
  </si>
  <si>
    <t>82</t>
  </si>
  <si>
    <t>61162074</t>
  </si>
  <si>
    <t>dveře jednokřídlé voštinové povrch laminátový plné 800x1970-2100mm</t>
  </si>
  <si>
    <t>913103955</t>
  </si>
  <si>
    <t>83</t>
  </si>
  <si>
    <t>766660451-R</t>
  </si>
  <si>
    <t>D+M dřevěných dveří z masivu dvoukřídlových bez nadsvětlíku do zdiva - kompletní, včetně zárubní z masivu</t>
  </si>
  <si>
    <t>R-položka</t>
  </si>
  <si>
    <t>850314040</t>
  </si>
  <si>
    <t xml:space="preserve">Poznámka k položce:_x000d_
Investor dodá křídla a obložky, dodavatel musí vyrobit nový rám z trámů  včetně prahu( rám 150*100 smrk), namontovat obložky udělat zakutí pantů, obroušení nebo opálení  laku,  tmelení a lazurování v odpovídající barvě - kompletní repas dveří jako celku._x000d_
_x000d_
Součástí je i dolepení obkladu soklu k zárubni ze strany chodby.</t>
  </si>
  <si>
    <t>1P121, 1P123, 1P136</t>
  </si>
  <si>
    <t>84</t>
  </si>
  <si>
    <t>61173204-R</t>
  </si>
  <si>
    <t>dveře dvoukřídlé dřevěné plné max rozměru otvoru 4,84m2 bezpečnostní třídy RC2</t>
  </si>
  <si>
    <t>594335680</t>
  </si>
  <si>
    <t>1,31*2,31*3</t>
  </si>
  <si>
    <t>85</t>
  </si>
  <si>
    <t>766660728</t>
  </si>
  <si>
    <t>Montáž dveřních doplňků dveřního kování interiérového zámku</t>
  </si>
  <si>
    <t>-1634050506</t>
  </si>
  <si>
    <t>1P117 - 1P125 + 1P136</t>
  </si>
  <si>
    <t>86</t>
  </si>
  <si>
    <t>54964150</t>
  </si>
  <si>
    <t>vložka zámková cylindrická oboustranná+4 klíče</t>
  </si>
  <si>
    <t>1114328541</t>
  </si>
  <si>
    <t>87</t>
  </si>
  <si>
    <t>766660733</t>
  </si>
  <si>
    <t>Montáž dveřních doplňků dveřního kování bezpečnostního štítku s klikou</t>
  </si>
  <si>
    <t>1283182508</t>
  </si>
  <si>
    <t>88</t>
  </si>
  <si>
    <t>54914122</t>
  </si>
  <si>
    <t>kování bezpečnostní, klika-klika R4/O OFFICE</t>
  </si>
  <si>
    <t>-40986996</t>
  </si>
  <si>
    <t>89</t>
  </si>
  <si>
    <t>766661842</t>
  </si>
  <si>
    <t>Demontáž dveřních konstrukcí k opětovnému použití kování profilovaných lišt ze stávající zárubně</t>
  </si>
  <si>
    <t>1544799563</t>
  </si>
  <si>
    <t xml:space="preserve">"1P135/chodba u výtahů" </t>
  </si>
  <si>
    <t>2,31+1,29+2,31</t>
  </si>
  <si>
    <t>90</t>
  </si>
  <si>
    <t>766662811</t>
  </si>
  <si>
    <t>Demontáž dveřních konstrukcí k opětovnému použití prahů dveří jednokřídlových</t>
  </si>
  <si>
    <t>-1546090571</t>
  </si>
  <si>
    <t>"1P117/1P136" 1</t>
  </si>
  <si>
    <t>"1P125/1P136" 1</t>
  </si>
  <si>
    <t>"1P126/1P136" 1</t>
  </si>
  <si>
    <t>91</t>
  </si>
  <si>
    <t>766662812</t>
  </si>
  <si>
    <t>Demontáž dveřních konstrukcí k opětovnému použití prahů dveří dvoukřídlových</t>
  </si>
  <si>
    <t>723926399</t>
  </si>
  <si>
    <t>"1P132/1P136" 1</t>
  </si>
  <si>
    <t>"1P133/1P136" 1</t>
  </si>
  <si>
    <t>"1P134/1P136" 1</t>
  </si>
  <si>
    <t>"1P135/1P136" 1</t>
  </si>
  <si>
    <t>"1P135/1P117" 1</t>
  </si>
  <si>
    <t>"1P135/chodba u výtahů" 1</t>
  </si>
  <si>
    <t>92</t>
  </si>
  <si>
    <t>766681812</t>
  </si>
  <si>
    <t>Demontáž zárubní k opětovnému použití obložkových z masívu, plochy otvoru přes 2 m2</t>
  </si>
  <si>
    <t>943067545</t>
  </si>
  <si>
    <t>1,29*2,31</t>
  </si>
  <si>
    <t>93</t>
  </si>
  <si>
    <t>766691914</t>
  </si>
  <si>
    <t>Ostatní práce vyvěšení nebo zavěšení křídel dřevěných dveřních, plochy do 2 m2</t>
  </si>
  <si>
    <t>508747535</t>
  </si>
  <si>
    <t>94</t>
  </si>
  <si>
    <t>766691915</t>
  </si>
  <si>
    <t>Ostatní práce vyvěšení nebo zavěšení křídel dřevěných dveřních, plochy přes 2 m2</t>
  </si>
  <si>
    <t>-803589569</t>
  </si>
  <si>
    <t>"1P132/1P136" 2</t>
  </si>
  <si>
    <t>"1P133/1P136" 2</t>
  </si>
  <si>
    <t>"1P134/1P136" 2</t>
  </si>
  <si>
    <t>"1P135/1P136" 2</t>
  </si>
  <si>
    <t>"1P117/1P135" 2</t>
  </si>
  <si>
    <t>"1P135/chodba u výtahů" 2</t>
  </si>
  <si>
    <t>95</t>
  </si>
  <si>
    <t>766695212</t>
  </si>
  <si>
    <t>Montáž ostatních truhlářských konstrukcí prahů dveří jednokřídlových, šířky do 100 mm</t>
  </si>
  <si>
    <t>-1159362624</t>
  </si>
  <si>
    <t>96</t>
  </si>
  <si>
    <t>61187156</t>
  </si>
  <si>
    <t>práh dveřní dřevěný dubový tl 20mm dl 820mm š 100mm</t>
  </si>
  <si>
    <t>-57335008</t>
  </si>
  <si>
    <t>97</t>
  </si>
  <si>
    <t>766695233</t>
  </si>
  <si>
    <t>Montáž ostatních truhlářských konstrukcí prahů dveří dvoukřídlových, šířky přes 100 mm</t>
  </si>
  <si>
    <t>-1207144958</t>
  </si>
  <si>
    <t>98</t>
  </si>
  <si>
    <t>61187261</t>
  </si>
  <si>
    <t>práh dveřní dřevěný dubový tl 20mm dl 1470mm š 150mm</t>
  </si>
  <si>
    <t>-508069371</t>
  </si>
  <si>
    <t>104</t>
  </si>
  <si>
    <t>766811115</t>
  </si>
  <si>
    <t>Montáž kuchyňských linek korpusu spodních skříněk na nožičky (včetně vyrovnání), šířky jednoho dílu do 600 mm</t>
  </si>
  <si>
    <t>1931036363</t>
  </si>
  <si>
    <t>99</t>
  </si>
  <si>
    <t>766811142</t>
  </si>
  <si>
    <t>Montáž kuchyňských linek korpusu Příplatek k ceně za usazení vestavěných spotřebičů myčky nádobí</t>
  </si>
  <si>
    <t>-1523478310</t>
  </si>
  <si>
    <t>do kuchyňské linky 1P125</t>
  </si>
  <si>
    <t>100</t>
  </si>
  <si>
    <t>54241402</t>
  </si>
  <si>
    <t>myčka nádobí, 12 souprav, š 600mm</t>
  </si>
  <si>
    <t>1197541628</t>
  </si>
  <si>
    <t>101</t>
  </si>
  <si>
    <t>55161325</t>
  </si>
  <si>
    <t>uzávěrka zápachová umyvadlová s přípojkou pro pračku, myčku, s krycí růžicí odtoku DN 40</t>
  </si>
  <si>
    <t>1047743414</t>
  </si>
  <si>
    <t>105</t>
  </si>
  <si>
    <t>766811151</t>
  </si>
  <si>
    <t>Montáž kuchyňských linek korpusu horních skříněk šroubovaných na stěnu, šířky jednoho dílu do 600 mm</t>
  </si>
  <si>
    <t>-110648413</t>
  </si>
  <si>
    <t>106</t>
  </si>
  <si>
    <t>766811212</t>
  </si>
  <si>
    <t>Montáž kuchyňských linek pracovní desky bez výřezu, délky jednoho dílu přes 1000 do 2000 mm</t>
  </si>
  <si>
    <t>590919397</t>
  </si>
  <si>
    <t>107</t>
  </si>
  <si>
    <t>766811221</t>
  </si>
  <si>
    <t>Montáž kuchyňských linek pracovní desky Příplatek k ceně za vyřezání otvoru (včetně zaměření)</t>
  </si>
  <si>
    <t>464827564</t>
  </si>
  <si>
    <t>výřez pro dřez</t>
  </si>
  <si>
    <t>108</t>
  </si>
  <si>
    <t>766811233</t>
  </si>
  <si>
    <t>Montáž kuchyňských linek zádové desky bez výřezu, délky jednoho dílu přes 2000 do 4000 mm</t>
  </si>
  <si>
    <t>-1413467717</t>
  </si>
  <si>
    <t>montáž zádové desky 1,85</t>
  </si>
  <si>
    <t>109</t>
  </si>
  <si>
    <t>766811239</t>
  </si>
  <si>
    <t>Montáž kuchyňských linek zádové desky Příplatek k ceně za vyřezání otvoru (včetně zaměření) např. na zásuvku</t>
  </si>
  <si>
    <t>774699933</t>
  </si>
  <si>
    <t xml:space="preserve">zásuvka </t>
  </si>
  <si>
    <t>110</t>
  </si>
  <si>
    <t>766811251</t>
  </si>
  <si>
    <t>Montáž kuchyňských linek poliček do předvrtaných dírek spodních skříněk</t>
  </si>
  <si>
    <t>374338808</t>
  </si>
  <si>
    <t>111</t>
  </si>
  <si>
    <t>766811252</t>
  </si>
  <si>
    <t>Montáž kuchyňských linek poliček do předvrtaných dírek horních skříněk</t>
  </si>
  <si>
    <t>1079186810</t>
  </si>
  <si>
    <t>112</t>
  </si>
  <si>
    <t>766811311</t>
  </si>
  <si>
    <t>Montáž kuchyňských linek dvířek spodních skříněk plných</t>
  </si>
  <si>
    <t>92924658</t>
  </si>
  <si>
    <t>113</t>
  </si>
  <si>
    <t>766811351</t>
  </si>
  <si>
    <t>Montáž kuchyňských linek dvířek horních skříněk plných</t>
  </si>
  <si>
    <t>978208999</t>
  </si>
  <si>
    <t>114</t>
  </si>
  <si>
    <t>766811411</t>
  </si>
  <si>
    <t>Montáž kuchyňských linek úchytů dvířek spodních skříněk</t>
  </si>
  <si>
    <t>-1074473310</t>
  </si>
  <si>
    <t>dvířka</t>
  </si>
  <si>
    <t>šuplík</t>
  </si>
  <si>
    <t>115</t>
  </si>
  <si>
    <t>766811412</t>
  </si>
  <si>
    <t>Montáž kuchyňských linek úchytů dvířek horních skříněk</t>
  </si>
  <si>
    <t>1300131246</t>
  </si>
  <si>
    <t>2+2+2</t>
  </si>
  <si>
    <t>116</t>
  </si>
  <si>
    <t>766811461</t>
  </si>
  <si>
    <t>Montáž kuchyňských linek zásuvek výsuvů</t>
  </si>
  <si>
    <t>-383829826</t>
  </si>
  <si>
    <t>102</t>
  </si>
  <si>
    <t>766812830</t>
  </si>
  <si>
    <t>Demontáž kuchyňských linek dřevěných nebo kovových včetně skříněk uchycených na stěně, délky přes 1500 do 1800 mm</t>
  </si>
  <si>
    <t>1183890240</t>
  </si>
  <si>
    <t>kompletní demontáž linky v 1P132</t>
  </si>
  <si>
    <t>117</t>
  </si>
  <si>
    <t>998766102</t>
  </si>
  <si>
    <t>Přesun hmot pro konstrukce truhlářské stanovený z hmotnosti přesunovaného materiálu vodorovná dopravní vzdálenost do 50 m v objektech výšky přes 6 do 12 m</t>
  </si>
  <si>
    <t>2033090911</t>
  </si>
  <si>
    <t>118</t>
  </si>
  <si>
    <t>998766181</t>
  </si>
  <si>
    <t>Přesun hmot pro konstrukce truhlářské stanovený z hmotnosti přesunovaného materiálu Příplatek k ceně za přesun prováděný bez použití mechanizace pro jakoukoliv výšku objektu</t>
  </si>
  <si>
    <t>-1966775759</t>
  </si>
  <si>
    <t>119</t>
  </si>
  <si>
    <t>998766192</t>
  </si>
  <si>
    <t>Přesun hmot pro konstrukce truhlářské stanovený z hmotnosti přesunovaného materiálu Příplatek k ceně za zvětšený přesun přes vymezenou největší dopravní vzdálenost do 100 m</t>
  </si>
  <si>
    <t>126733369</t>
  </si>
  <si>
    <t>103</t>
  </si>
  <si>
    <t>R766 0001</t>
  </si>
  <si>
    <t>Kuchyňská Linka na míru</t>
  </si>
  <si>
    <t>bm</t>
  </si>
  <si>
    <t>1655607389</t>
  </si>
  <si>
    <t>Poznámka k položce:_x000d_
kuchyňská linka kopletní, včetně materiálu</t>
  </si>
  <si>
    <t>sestava kuchyňské linky na míru 1P125</t>
  </si>
  <si>
    <t>p.č. 12 - p.č.28</t>
  </si>
  <si>
    <t>1,8</t>
  </si>
  <si>
    <t>776</t>
  </si>
  <si>
    <t>Podlahy povlakové</t>
  </si>
  <si>
    <t>122</t>
  </si>
  <si>
    <t>776111111</t>
  </si>
  <si>
    <t>Příprava podkladu broušení podlah nového podkladu anhydritového</t>
  </si>
  <si>
    <t>36716981</t>
  </si>
  <si>
    <t>267,830</t>
  </si>
  <si>
    <t>121</t>
  </si>
  <si>
    <t>776111116</t>
  </si>
  <si>
    <t>Odstranění zbytků lepidla z podkladu povlakových podlah broušením</t>
  </si>
  <si>
    <t>1962850599</t>
  </si>
  <si>
    <t>123</t>
  </si>
  <si>
    <t>776111311</t>
  </si>
  <si>
    <t>Vysátí podkladu povlakových podlah</t>
  </si>
  <si>
    <t>-992162577</t>
  </si>
  <si>
    <t>před pokládkou a během broušení</t>
  </si>
  <si>
    <t>267,830*4</t>
  </si>
  <si>
    <t>124</t>
  </si>
  <si>
    <t>776121321</t>
  </si>
  <si>
    <t>Příprava podkladu penetrace neředěná podlah</t>
  </si>
  <si>
    <t>-1037992047</t>
  </si>
  <si>
    <t>125</t>
  </si>
  <si>
    <t>776141123</t>
  </si>
  <si>
    <t>Příprava podkladu vyrovnání samonivelační stěrkou podlah min.pevnosti 30 MPa, tloušťky přes 5 do 8 mm</t>
  </si>
  <si>
    <t>-1141539067</t>
  </si>
  <si>
    <t>120</t>
  </si>
  <si>
    <t>776201811</t>
  </si>
  <si>
    <t>Demontáž lepených povlakových podlah bez podložky ručně</t>
  </si>
  <si>
    <t>343578982</t>
  </si>
  <si>
    <t>"1P117"19,390</t>
  </si>
  <si>
    <t>"1P118 dvě vrstvy"13,110*2</t>
  </si>
  <si>
    <t>"1P119 dvě vrstvy"13,260*2</t>
  </si>
  <si>
    <t>"1P120"13,290</t>
  </si>
  <si>
    <t>"1P121 dvě vrstvy"13,660*2</t>
  </si>
  <si>
    <t>"1P122 dvě vrstvy"11,850*2</t>
  </si>
  <si>
    <t>"1P123 dvě vrstvy"14,930*2</t>
  </si>
  <si>
    <t>"1P124"13,250</t>
  </si>
  <si>
    <t>"1P125"13,910</t>
  </si>
  <si>
    <t>"1P136"47,840</t>
  </si>
  <si>
    <t>"1P135"17,010</t>
  </si>
  <si>
    <t>"1P134 dvě vrstvy"17,880*2</t>
  </si>
  <si>
    <t>"1P133 dvě vrstvy"16,620*2</t>
  </si>
  <si>
    <t>"1P132"23,560</t>
  </si>
  <si>
    <t>"1P140"18,270</t>
  </si>
  <si>
    <t>126</t>
  </si>
  <si>
    <t>776211111</t>
  </si>
  <si>
    <t>Montáž textilních podlahovin lepením pásů standardních</t>
  </si>
  <si>
    <t>1675760166</t>
  </si>
  <si>
    <t>127</t>
  </si>
  <si>
    <t>R-697510</t>
  </si>
  <si>
    <t>koberec zátěžový např. Master 100%PA 450 g/m2</t>
  </si>
  <si>
    <t>203476791</t>
  </si>
  <si>
    <t>57,980*1,1</t>
  </si>
  <si>
    <t>pásek do lišt</t>
  </si>
  <si>
    <t>48,550*0,05</t>
  </si>
  <si>
    <t>128</t>
  </si>
  <si>
    <t>776221111</t>
  </si>
  <si>
    <t>Montáž podlahovin z PVC lepením standardním lepidlem z pásů standardních</t>
  </si>
  <si>
    <t>1521919921</t>
  </si>
  <si>
    <t>"nová chodba krček + fabion 15cm na obě strany"+93,460+35*2*0,3</t>
  </si>
  <si>
    <t>129</t>
  </si>
  <si>
    <t>28411011</t>
  </si>
  <si>
    <t>PVC vinyl heterogenní zátěžová akustické antibakteriální tl 2,60mm, nášlapná vrstva 0,70 mm, R10, zátěž 34/43, otlak do 0,06 mm, útlum 15dB, Bfl S1</t>
  </si>
  <si>
    <t>-815124571</t>
  </si>
  <si>
    <t>Poznámka k položce:_x000d_
referenční prvek:_x000d_
_x000d_
Sarlon Material 15 dB 771T4315 Silver Concrete_x000d_
https://www.podlahy-brased.cz/produkt/6935/sarlon-material-15-db-771t4315-silver-concrete_x000d_
_x000d_
Může být použit obdobný materiál stejných, nebo lepších parametrů.</t>
  </si>
  <si>
    <t>231,570*1,1</t>
  </si>
  <si>
    <t>130</t>
  </si>
  <si>
    <t>776223111</t>
  </si>
  <si>
    <t>Montáž podlahovin z PVC spoj podlah svařováním za tepla (včetně frézování)</t>
  </si>
  <si>
    <t>773568090</t>
  </si>
  <si>
    <t>délka x počet spojů</t>
  </si>
  <si>
    <t>"1P117" 1*6,813</t>
  </si>
  <si>
    <t>"1P118" 2*7,525</t>
  </si>
  <si>
    <t>131</t>
  </si>
  <si>
    <t>776410811</t>
  </si>
  <si>
    <t>Odstranění soklíků a lišt pryžových nebo plastových</t>
  </si>
  <si>
    <t>-353811267</t>
  </si>
  <si>
    <t>132</t>
  </si>
  <si>
    <t>776421111</t>
  </si>
  <si>
    <t>Montáž lišt obvodových lepených</t>
  </si>
  <si>
    <t>-1347229250</t>
  </si>
  <si>
    <t>"1P118"27,963</t>
  </si>
  <si>
    <t>"1P120"20,477</t>
  </si>
  <si>
    <t>"1P121"20,476</t>
  </si>
  <si>
    <t>"1P122"20,498</t>
  </si>
  <si>
    <t>"1P123"20,415</t>
  </si>
  <si>
    <t>"1P124"20,446</t>
  </si>
  <si>
    <t>"1P125"15,700</t>
  </si>
  <si>
    <t>"1P136"+10,646</t>
  </si>
  <si>
    <t>133</t>
  </si>
  <si>
    <t>69751200</t>
  </si>
  <si>
    <t>lišta kobercová 50x7mm</t>
  </si>
  <si>
    <t>-1164006407</t>
  </si>
  <si>
    <t>"Přepočteno koeficientem množství"</t>
  </si>
  <si>
    <t>"1P117"19,635*1,02</t>
  </si>
  <si>
    <t>"1P118"27,963*1,02</t>
  </si>
  <si>
    <t>134</t>
  </si>
  <si>
    <t>28411004</t>
  </si>
  <si>
    <t>lišta soklová PVC samolepící 30x30mm</t>
  </si>
  <si>
    <t>-1071512998</t>
  </si>
  <si>
    <t>249,757-48,550-73,501</t>
  </si>
  <si>
    <t>Mezisoučet</t>
  </si>
  <si>
    <t>127,706*1,020</t>
  </si>
  <si>
    <t>135</t>
  </si>
  <si>
    <t>2120804330</t>
  </si>
  <si>
    <t>Lišta soklová JAP pro lepenou podlahovou krytinu</t>
  </si>
  <si>
    <t>1283911220</t>
  </si>
  <si>
    <t>Poznámka k položce:_x000d_
lišta PVC 20 x 100 mm</t>
  </si>
  <si>
    <t>lišta pro fabion nová chodba krček</t>
  </si>
  <si>
    <t>73,501*1,1</t>
  </si>
  <si>
    <t>136</t>
  </si>
  <si>
    <t>776421711</t>
  </si>
  <si>
    <t>Montáž lišt vložení pásků z podlahoviny do lišt včetně nařezání</t>
  </si>
  <si>
    <t>38350029</t>
  </si>
  <si>
    <t>19,635+27,963</t>
  </si>
  <si>
    <t>137</t>
  </si>
  <si>
    <t>998776102</t>
  </si>
  <si>
    <t xml:space="preserve">Přesun hmot pro podlahy povlakové  stanovený z hmotnosti přesunovaného materiálu vodorovná dopravní vzdálenost do 50 m v objektech výšky přes 6 do 12 m</t>
  </si>
  <si>
    <t>881847704</t>
  </si>
  <si>
    <t>138</t>
  </si>
  <si>
    <t>998776181</t>
  </si>
  <si>
    <t xml:space="preserve">Přesun hmot pro podlahy povlakové  stanovený z hmotnosti přesunovaného materiálu Příplatek k cenám za přesun prováděný bez použití mechanizace pro jakoukoliv výšku objektu</t>
  </si>
  <si>
    <t>2000656436</t>
  </si>
  <si>
    <t>139</t>
  </si>
  <si>
    <t>998776193</t>
  </si>
  <si>
    <t xml:space="preserve">Přesun hmot pro podlahy povlakové  stanovený z hmotnosti přesunovaného materiálu Příplatek k cenám za zvětšený přesun přes vymezenou největší dopravní vzdálenost do 500 m</t>
  </si>
  <si>
    <t>-568422806</t>
  </si>
  <si>
    <t>784</t>
  </si>
  <si>
    <t>Dokončovací práce - malby a tapety</t>
  </si>
  <si>
    <t>140</t>
  </si>
  <si>
    <t>784111003</t>
  </si>
  <si>
    <t>Oprášení (ometení) podkladu v místnostech výšky přes 3,80 do 5,00 m</t>
  </si>
  <si>
    <t>-2021483741</t>
  </si>
  <si>
    <t>"nová chodba krček"294,004</t>
  </si>
  <si>
    <t>"1P117"78,540</t>
  </si>
  <si>
    <t>"1P118"111,852</t>
  </si>
  <si>
    <t>"1P120"81,908</t>
  </si>
  <si>
    <t>"1P121"81,904</t>
  </si>
  <si>
    <t>"1P122"81,992</t>
  </si>
  <si>
    <t>"1P123"81,660</t>
  </si>
  <si>
    <t>"1P124"81,784</t>
  </si>
  <si>
    <t>"1P125"62,800</t>
  </si>
  <si>
    <t>"1P136"42,584</t>
  </si>
  <si>
    <t>"1P126"36,208</t>
  </si>
  <si>
    <t>"1P127"32,760</t>
  </si>
  <si>
    <t>"1P128"51,380</t>
  </si>
  <si>
    <t>"1P128A"22,908</t>
  </si>
  <si>
    <t>"1P128B"19,072</t>
  </si>
  <si>
    <t>"1P129"37,988</t>
  </si>
  <si>
    <t>"1P129A"20,652</t>
  </si>
  <si>
    <t>"1P129B"18,664</t>
  </si>
  <si>
    <t>"1P130"41,164</t>
  </si>
  <si>
    <t>"1P130A"23,028</t>
  </si>
  <si>
    <t>"1P130B"15,356</t>
  </si>
  <si>
    <t>141</t>
  </si>
  <si>
    <t>784121003</t>
  </si>
  <si>
    <t>Oškrabání malby v místnostech výšky přes 3,80 do 5,00 m</t>
  </si>
  <si>
    <t>-28605696</t>
  </si>
  <si>
    <t>celý krček - příčky SDK</t>
  </si>
  <si>
    <t>1318,208-2*(143,744+7,5)</t>
  </si>
  <si>
    <t>142</t>
  </si>
  <si>
    <t>784161213</t>
  </si>
  <si>
    <t>Lokální vyrovnání podkladu sádrovou stěrkou, tloušťky do 3 mm, plochy přes 0,1 do 0,25 m2 v místnostech výšky přes 3,80 do 5,00 m</t>
  </si>
  <si>
    <t>601972378</t>
  </si>
  <si>
    <t>20 x na místnost k výmalbě</t>
  </si>
  <si>
    <t>10*21</t>
  </si>
  <si>
    <t>143</t>
  </si>
  <si>
    <t>784181123</t>
  </si>
  <si>
    <t>Penetrace podkladu jednonásobná hloubková akrylátová bezbarvá v místnostech výšky přes 3,80 do 5,00 m</t>
  </si>
  <si>
    <t>-1124063910</t>
  </si>
  <si>
    <t>144</t>
  </si>
  <si>
    <t>784211123</t>
  </si>
  <si>
    <t>Malby z malířských směsí oděruvzdorných za mokra dvojnásobné, bílé za mokra oděruvzdorné středně v místnostech výšky přes 3,80 do 5,00 m</t>
  </si>
  <si>
    <t>-1085276037</t>
  </si>
  <si>
    <t>"bílé stěny + bílý strop"</t>
  </si>
  <si>
    <t>"1P130B"15,356+0,860</t>
  </si>
  <si>
    <t>"1P130A"23,028+2,020</t>
  </si>
  <si>
    <t>"1P130"41,164+5,380</t>
  </si>
  <si>
    <t>"1P129B"18,664+1,120</t>
  </si>
  <si>
    <t>"1P129A"20,652+1,590</t>
  </si>
  <si>
    <t>"1P129"37,988+4,640</t>
  </si>
  <si>
    <t>"1P128B"19,072+1,400</t>
  </si>
  <si>
    <t>"1P128A"22,908+1,890</t>
  </si>
  <si>
    <t>"1P128"51,380+5,560</t>
  </si>
  <si>
    <t>"1P127"32,760+2,800</t>
  </si>
  <si>
    <t>"1P126"36,208+3,930</t>
  </si>
  <si>
    <t>"1P136"42,584+5,970</t>
  </si>
  <si>
    <t>"1P125"62,800+14,090</t>
  </si>
  <si>
    <t>"1P124"81,784+19,390</t>
  </si>
  <si>
    <t>"1P123"81,660+19,220</t>
  </si>
  <si>
    <t>"1P122"81,992+19,510</t>
  </si>
  <si>
    <t>"1P121"81,904+19,460</t>
  </si>
  <si>
    <t>"1P120"81,908+19,470</t>
  </si>
  <si>
    <t>"nová chodba krček"294,004+93,460</t>
  </si>
  <si>
    <t>"bílé stěny + barevný strop</t>
  </si>
  <si>
    <t>"1P118"111,852+38,510</t>
  </si>
  <si>
    <t>"barevné stěny + bílý strop"</t>
  </si>
  <si>
    <t>"1P117"78,540+19,470</t>
  </si>
  <si>
    <t>145</t>
  </si>
  <si>
    <t>784211143</t>
  </si>
  <si>
    <t>Malby z malířských směsí oděruvzdorných za mokra Příplatek k cenám dvojnásobných maleb za zvýšenou pracnost při provádění styku 2 barev</t>
  </si>
  <si>
    <t>85367800</t>
  </si>
  <si>
    <t>"1P117 barevné stěny"19,635</t>
  </si>
  <si>
    <t>"1P118 barevný strop"+27,963</t>
  </si>
  <si>
    <t>146</t>
  </si>
  <si>
    <t>784211167</t>
  </si>
  <si>
    <t>Malby z malířských směsí oděruvzdorných za mokra Příplatek k cenám dvojnásobných maleb za provádění barevné malby tónované na tónovacích automatech, v odstínu náročném</t>
  </si>
  <si>
    <t>147196793</t>
  </si>
  <si>
    <t>"1P117 barevné stěny"78,540</t>
  </si>
  <si>
    <t>"1P118 barevný strop"38,510</t>
  </si>
  <si>
    <t>147</t>
  </si>
  <si>
    <t>784611003</t>
  </si>
  <si>
    <t>Linkování jednoduché v místnostech výšky přes 3,80 do 5,00 m</t>
  </si>
  <si>
    <t>-642299556</t>
  </si>
  <si>
    <t>148</t>
  </si>
  <si>
    <t>784-R-1</t>
  </si>
  <si>
    <t>Malba bordur včetně linkovánív místnostech výšky do 5,00 m</t>
  </si>
  <si>
    <t>-1054510681</t>
  </si>
  <si>
    <t>783</t>
  </si>
  <si>
    <t>Dokončovací práce - nátěry</t>
  </si>
  <si>
    <t>149</t>
  </si>
  <si>
    <t>783822111</t>
  </si>
  <si>
    <t>Tmelení omítek před provedením nátěru tmelem disperzním akrylátovým nebo latexovým, prasklin šířky přes 1 do 5 mm</t>
  </si>
  <si>
    <t>-809984863</t>
  </si>
  <si>
    <t>po obvodu místnosti soklová lišta/zeď</t>
  </si>
  <si>
    <t>HZS</t>
  </si>
  <si>
    <t>Hodinové zúčtovací sazby</t>
  </si>
  <si>
    <t>150</t>
  </si>
  <si>
    <t>HZS2311</t>
  </si>
  <si>
    <t xml:space="preserve">Hodinové zúčtovací sazby profesí PSV  úpravy povrchů a podlahy malíř, natěrač, lakýrník</t>
  </si>
  <si>
    <t>hod</t>
  </si>
  <si>
    <t>262144</t>
  </si>
  <si>
    <t>126200172</t>
  </si>
  <si>
    <t>lakování prahů - kompletní práce</t>
  </si>
  <si>
    <t>10*1</t>
  </si>
  <si>
    <t>02 - SO01 - Slaboproud</t>
  </si>
  <si>
    <t xml:space="preserve">    742 - Elektroinstalace - slaboproud</t>
  </si>
  <si>
    <t>M - Práce a dodávky M</t>
  </si>
  <si>
    <t xml:space="preserve">    22-M - Montáže technologických zařízení pro dopravní stavby</t>
  </si>
  <si>
    <t>OST - Ostatní</t>
  </si>
  <si>
    <t>742</t>
  </si>
  <si>
    <t>Elektroinstalace - slaboproud</t>
  </si>
  <si>
    <t>742110102</t>
  </si>
  <si>
    <t>Montáž kabelového žlabu drátěného 150/100 mm</t>
  </si>
  <si>
    <t>-628600744</t>
  </si>
  <si>
    <t>34575600</t>
  </si>
  <si>
    <t>žlab kabelový drátěný galvanicky zinkovaný 150/100mm</t>
  </si>
  <si>
    <t>1989723357</t>
  </si>
  <si>
    <t>742124001</t>
  </si>
  <si>
    <t>Montáž kabelů datových FTP, UTP, STP pro vnitřní rozvody do žlabu nebo lišty</t>
  </si>
  <si>
    <t>-1131704592</t>
  </si>
  <si>
    <t>34121263</t>
  </si>
  <si>
    <t>kabel datový jádro Cu plné plášť PVC (U/UTP) kategorie 6</t>
  </si>
  <si>
    <t>-127108848</t>
  </si>
  <si>
    <t>2200*1,2 "Přepočtené koeficientem množství</t>
  </si>
  <si>
    <t>742124005</t>
  </si>
  <si>
    <t>Montáž kabelů datových FTP, UTP, STP ukončení kabelu konektorem</t>
  </si>
  <si>
    <t>-900658973</t>
  </si>
  <si>
    <t>37459020</t>
  </si>
  <si>
    <t>konektor na drát/lanko s vložkou RJ45 UTP Cat6 nestíněný</t>
  </si>
  <si>
    <t>1352726540</t>
  </si>
  <si>
    <t>742330012</t>
  </si>
  <si>
    <t>Montáž strukturované kabeláže zařízení do rozvaděče switche, UPS, DVR, server bez nastavení</t>
  </si>
  <si>
    <t>1876338259</t>
  </si>
  <si>
    <t>34123135</t>
  </si>
  <si>
    <t>patchcord optický duplex délka 1m</t>
  </si>
  <si>
    <t>203315842</t>
  </si>
  <si>
    <t>742330023</t>
  </si>
  <si>
    <t>Montáž strukturované kabeláže příslušenství a ostatní práce k rozvaděčům vyvazovacíhoho panelu 1U</t>
  </si>
  <si>
    <t>2123585729</t>
  </si>
  <si>
    <t>37451145</t>
  </si>
  <si>
    <t>panel vyvazovací 5x plastové oko s průchody 1U 19"</t>
  </si>
  <si>
    <t>753737807</t>
  </si>
  <si>
    <t>742330024</t>
  </si>
  <si>
    <t>Montáž strukturované kabeláže příslušenství a ostatní práce k rozvaděčům patch panelu 24 portů</t>
  </si>
  <si>
    <t>-131132909</t>
  </si>
  <si>
    <t>37451110</t>
  </si>
  <si>
    <t>patch panel Cat6 PCB 1U 24 portů 19" UTP</t>
  </si>
  <si>
    <t>-2063470971</t>
  </si>
  <si>
    <t>742330044</t>
  </si>
  <si>
    <t>Montáž strukturované kabeláže zásuvek datových pod omítku, do nábytku, do parapetního žlabu nebo podlahové krabice 1 až 6 pozic</t>
  </si>
  <si>
    <t>683257052</t>
  </si>
  <si>
    <t>37451183</t>
  </si>
  <si>
    <t>modul zásuvkový 1xRJ45 osazený 22,5x45mm se záclonkou úhlový UTP Cat6</t>
  </si>
  <si>
    <t>93149400</t>
  </si>
  <si>
    <t>742330051</t>
  </si>
  <si>
    <t>Montáž strukturované kabeláže zásuvek datových popis portu zásuvky</t>
  </si>
  <si>
    <t>681000194</t>
  </si>
  <si>
    <t>742330052</t>
  </si>
  <si>
    <t>Montáž strukturované kabeláže zásuvek datových popis portů patchpanelu</t>
  </si>
  <si>
    <t>753167806</t>
  </si>
  <si>
    <t>742330811</t>
  </si>
  <si>
    <t>Demontáž strukturované kabeláže zařízení do rozvaděče switche, UPS, DVR, server</t>
  </si>
  <si>
    <t>2037803201</t>
  </si>
  <si>
    <t>Práce a dodávky M</t>
  </si>
  <si>
    <t>22-M</t>
  </si>
  <si>
    <t>Montáže technologických zařízení pro dopravní stavby</t>
  </si>
  <si>
    <t>220490846</t>
  </si>
  <si>
    <t>Měření strukturované kabeláže jednoho portu</t>
  </si>
  <si>
    <t>504587845</t>
  </si>
  <si>
    <t>OST</t>
  </si>
  <si>
    <t>Ostatní</t>
  </si>
  <si>
    <t>7590565125</t>
  </si>
  <si>
    <t>Uložení a propojení propojovací šňůry (patchcord) s konektory</t>
  </si>
  <si>
    <t>512</t>
  </si>
  <si>
    <t>-1583969521</t>
  </si>
  <si>
    <t>7595115010</t>
  </si>
  <si>
    <t>Montáž telefonního přístroje digitálního - montáž na určené místo, zapojení přívodů, přezkoušení funkce</t>
  </si>
  <si>
    <t>-1686050525</t>
  </si>
  <si>
    <t>7595605140</t>
  </si>
  <si>
    <t>Montáž modulu SFP - media převodníku do switche</t>
  </si>
  <si>
    <t>1564995237</t>
  </si>
  <si>
    <t>1353340</t>
  </si>
  <si>
    <t>VOIP TELEFON 4501/5</t>
  </si>
  <si>
    <t>-1108978086</t>
  </si>
  <si>
    <t>7595605190</t>
  </si>
  <si>
    <t>Montáž routeru (směrovače), switche (přepínače) a huby (rozbočovače) instalace a konfigurace switche L2 neupevněného - základní</t>
  </si>
  <si>
    <t>-884097397</t>
  </si>
  <si>
    <t>7595600450</t>
  </si>
  <si>
    <t xml:space="preserve">Přenosová a datová zařízení Datové -  switch L2 48 portů 10 / 100, 2x SFP</t>
  </si>
  <si>
    <t>1251345892</t>
  </si>
  <si>
    <t>7595600230</t>
  </si>
  <si>
    <t>Přenosová a datová zařízení Datové - router SFP modul SC/WDM 2Gb 20/5km SM/MM, pro vlnovou délku Tx1310nm/Rx1550nm nebo Tx1550nm/Rx1310nm, -40°C do +70°C.</t>
  </si>
  <si>
    <t>471328824</t>
  </si>
  <si>
    <t>03 - SO01 - Silnoproud</t>
  </si>
  <si>
    <t>612311101</t>
  </si>
  <si>
    <t>Omítka vápenná vnitřních ploch nanášená ručně jednovrstvá hrubá, tloušťky do 10 mm nezatřená stěn</t>
  </si>
  <si>
    <t>1796265834</t>
  </si>
  <si>
    <t>612311121</t>
  </si>
  <si>
    <t>Omítka vápenná vnitřních ploch nanášená ručně jednovrstvá hladká, tloušťky do 10 mm svislých konstrukcí stěn</t>
  </si>
  <si>
    <t>1952546148</t>
  </si>
  <si>
    <t>58591570</t>
  </si>
  <si>
    <t>směs suchá omítková vápenná jádrová pro vnitřní použití</t>
  </si>
  <si>
    <t>-322963291</t>
  </si>
  <si>
    <t>1644436635</t>
  </si>
  <si>
    <t>977131115</t>
  </si>
  <si>
    <t>Vrty příklepovými vrtáky do cihelného zdiva nebo prostého betonu průměru 16 mm</t>
  </si>
  <si>
    <t>-323628130</t>
  </si>
  <si>
    <t>977132111</t>
  </si>
  <si>
    <t>Vyvrtání otvorů pro elektroinstalační krabice ve stěnách z cihel, hloubky do 60 mm</t>
  </si>
  <si>
    <t>524060617</t>
  </si>
  <si>
    <t>7491201120</t>
  </si>
  <si>
    <t>Elektroinstalační materiál Elektroinstalační krabice a rozvodky Bez zapojení Krabice KP 68/2 kruhová</t>
  </si>
  <si>
    <t>712773699</t>
  </si>
  <si>
    <t>7491201490</t>
  </si>
  <si>
    <t>Elektroinstalační materiál Elektroinstalační krabice a rozvodky Bez zapojení Krabice KP 64/LD samoúch.do sádr.</t>
  </si>
  <si>
    <t>508572078</t>
  </si>
  <si>
    <t>7491201160</t>
  </si>
  <si>
    <t>Elektroinstalační materiál Elektroinstalační krabice a rozvodky Bez zapojení Krabice KO 97/5 kruhová odb.</t>
  </si>
  <si>
    <t>-660193122</t>
  </si>
  <si>
    <t>7491201260</t>
  </si>
  <si>
    <t>Elektroinstalační materiál Elektroinstalační krabice a rozvodky Bez zapojení Víčko z PH KO 97</t>
  </si>
  <si>
    <t>19534443</t>
  </si>
  <si>
    <t>7491201510</t>
  </si>
  <si>
    <t>Elektroinstalační materiál Elektroinstalační krabice a rozvodky Bez zapojení Krabice KSK 80 sv.šedá IP66</t>
  </si>
  <si>
    <t>-1326764183</t>
  </si>
  <si>
    <t>7491201570</t>
  </si>
  <si>
    <t>Elektroinstalační materiál Spínací přístroje instalační Spínač jednopólový, řazení 1, IP20</t>
  </si>
  <si>
    <t>1309177834</t>
  </si>
  <si>
    <t>7491201630</t>
  </si>
  <si>
    <t>Elektroinstalační materiál Spínací přístroje instalační Spínač dvojpólový, řazení 2, IP20</t>
  </si>
  <si>
    <t>1534840076</t>
  </si>
  <si>
    <t>7491201700</t>
  </si>
  <si>
    <t>Elektroinstalační materiál Spínací přístroje instalační Přepínáč střídavý, řazení 6, IP20</t>
  </si>
  <si>
    <t>231216014</t>
  </si>
  <si>
    <t>7491202550</t>
  </si>
  <si>
    <t>Elektroinstalační materiál Spínací přístroje instalační Kryt spínače jednoduchý, IP20</t>
  </si>
  <si>
    <t>-282206954</t>
  </si>
  <si>
    <t>7491204130</t>
  </si>
  <si>
    <t>Elektroinstalační materiál Zásuvky instalační Zásuvka zápustná dvojnásobná, šikmá, s clonkami, šroubové svorky, IP20</t>
  </si>
  <si>
    <t>-1580147962</t>
  </si>
  <si>
    <t>7491204710</t>
  </si>
  <si>
    <t>Elektroinstalační materiál Zásuvky instalační Zásuvka dvojnásobná s ochranou proti přepětí</t>
  </si>
  <si>
    <t>-1818005388</t>
  </si>
  <si>
    <t>7491205440</t>
  </si>
  <si>
    <t>Elektroinstalační materiál Zásuvky instalační Zásuvka jednonásobná s ochranným kolíkem, s clonkami, bezšroubé svorky, IP40</t>
  </si>
  <si>
    <t>366783723</t>
  </si>
  <si>
    <t>7491202630</t>
  </si>
  <si>
    <t>Elektroinstalační materiál Spínací přístroje instalační Kryt spínače dělený, IP20</t>
  </si>
  <si>
    <t>312946166</t>
  </si>
  <si>
    <t>7491201170</t>
  </si>
  <si>
    <t>Elektroinstalační materiál Elektroinstalační krabice a rozvodky Bez zapojení Krabice KO 97/L samoúchytná</t>
  </si>
  <si>
    <t>-209027409</t>
  </si>
  <si>
    <t>Poplatek za uložení stavebního odpadu na skládce (skládkovné)kovy zatříděného do Katalogu odpadů pod kódem 17 04</t>
  </si>
  <si>
    <t>-991779330</t>
  </si>
  <si>
    <t>997013813</t>
  </si>
  <si>
    <t xml:space="preserve">Poplatek za uložení stavebního odpadu na skládce (skládkovné) z plastických hmot zatříděného do Katalogu odpadů pod kódem 17 02_x000d_
</t>
  </si>
  <si>
    <t>1950975767</t>
  </si>
  <si>
    <t>-538090750</t>
  </si>
  <si>
    <t>42914115</t>
  </si>
  <si>
    <t>ventilátor axiální stěnový skříň z plastu IP44 25W D 125mm</t>
  </si>
  <si>
    <t>-930140517</t>
  </si>
  <si>
    <t>751614111</t>
  </si>
  <si>
    <t>Montáž monitorovacího, řídícího a ovládacího zařízení termostatu</t>
  </si>
  <si>
    <t>179916602</t>
  </si>
  <si>
    <t>40561110</t>
  </si>
  <si>
    <t>termostat prostorový</t>
  </si>
  <si>
    <t>1259255386</t>
  </si>
  <si>
    <t>7491253010</t>
  </si>
  <si>
    <t>Montáž přístrojů spínacích instalačních kolébkových velkoplošných vypínačů jednopolových řaz.1, 250 V/10 A, IP20 vč.ovl.krytu a rámečku - včetně zapojení a osazení</t>
  </si>
  <si>
    <t>-144187027</t>
  </si>
  <si>
    <t>7491253020</t>
  </si>
  <si>
    <t>Montáž přístrojů spínacích instalačních kolébkových velkoplošných přepínačů sériových nebo střídavých přepínačů řaz.6, 7, 250 V/10A, IP20, vč.ovl.krytu a rámečku - včetně zapojení a osazení</t>
  </si>
  <si>
    <t>476866567</t>
  </si>
  <si>
    <t>7491254010</t>
  </si>
  <si>
    <t>Montáž zásuvek instalačních domovních 10/16 A, 250 V, IP20 bez přepěťové ochrany nebo se zabudovanou přepěťovou ochranou jednoduchých nebo dvojitých - včetně zapojení a osazení</t>
  </si>
  <si>
    <t>-1936034052</t>
  </si>
  <si>
    <t>7491271010</t>
  </si>
  <si>
    <t>Demontáže elektroinstalace stávající elektroinstalace - kabely, svítidla, vypínače, zásuvky, krabice apod.</t>
  </si>
  <si>
    <t>1257555756</t>
  </si>
  <si>
    <t>7491451010</t>
  </si>
  <si>
    <t>Montáž kabelových stojin a ocelových roštů stojin nástěnných nebo závěsných s kabelovými výložníky pro kabelové rošty do 3 x 300-400 mm - včetně rozměření, usazení, vyvážení, upevnění, sváření a elektrického pospojování</t>
  </si>
  <si>
    <t>-1850259237</t>
  </si>
  <si>
    <t>7491451030</t>
  </si>
  <si>
    <t>Montáž kabelových stojin a ocelových roštů kabelových roštů délky 3 m, šířky do 400 mm - včetně rozměření, usazení, vyvážení, upevnění, sváření a elektrického pospojování</t>
  </si>
  <si>
    <t>154756182</t>
  </si>
  <si>
    <t>7491403310</t>
  </si>
  <si>
    <t>Kabelové rošty a žlaby Kabelové žlaby drátěné, pozinkované MERKUR 300/50 M2 galv.zinek</t>
  </si>
  <si>
    <t>406521861</t>
  </si>
  <si>
    <t>7491300720</t>
  </si>
  <si>
    <t>Ocelové konstrukce Kabelové stojiny a výložníky pozinkované Stojina MERKUR STPM 1200 L=1205mm prost.</t>
  </si>
  <si>
    <t>398036874</t>
  </si>
  <si>
    <t>7491300760</t>
  </si>
  <si>
    <t>Ocelové konstrukce Kabelové stojiny a výložníky pozinkované Konzola CSN 300</t>
  </si>
  <si>
    <t>-740070811</t>
  </si>
  <si>
    <t>7491205727</t>
  </si>
  <si>
    <t>Elektroinstalační materiál Svítidla LED IP66 Svítidlo LED s elektronickým předřadníkem, polykarbonát, IP66, příkon 15-35 W, délka 1280 mm (např. Extra)</t>
  </si>
  <si>
    <t>1407884468</t>
  </si>
  <si>
    <t>7491205721</t>
  </si>
  <si>
    <t>Elektroinstalační materiál Svítidla LED IP66 Svítidlo LED s elektronickým předřadníkem, polykarbonát, IP66, příkon 25-50 W, délka 1580 mm (např. Extra)</t>
  </si>
  <si>
    <t>-1895938777</t>
  </si>
  <si>
    <t>7491205733</t>
  </si>
  <si>
    <t>Elektroinstalační materiál Svítidla LED IP66 Svítidlo LED s elektronickým předřadníkem, polykarbonát, IP66, příkon 60-70 W, délka 1280 mm (např. Extra)</t>
  </si>
  <si>
    <t>623726151</t>
  </si>
  <si>
    <t>7491555020</t>
  </si>
  <si>
    <t>Montáž svítidel základních instalačních zářivkových s krytem s 1 zdrojem 1x36 W nebo 1x58 W, IP20 - včetně zapojení a osazení, s klasickým nebo elektronickým předřadníkem, včetně montáže zářivky</t>
  </si>
  <si>
    <t>-322227019</t>
  </si>
  <si>
    <t>7492553010</t>
  </si>
  <si>
    <t>Montáž kabelů 2- a 3-žílových Cu do 16 mm2 - uložení do země, chráničky, na rošty, pod omítku apod.</t>
  </si>
  <si>
    <t>1843471939</t>
  </si>
  <si>
    <t>7492554010</t>
  </si>
  <si>
    <t>Montáž kabelů 4- a 5-žílových Cu do 16 mm2 - uložení do země, chráničky, na rošty, pod omítku apod.</t>
  </si>
  <si>
    <t>1925967239</t>
  </si>
  <si>
    <t>7492751020</t>
  </si>
  <si>
    <t>Montáž ukončení kabelů nn v rozvaděči nebo na přístroji izolovaných s označením 2 - 5-ti žílových do 2,5 mm2 - montáž kabelové koncovky nebo záklopky včetně odizolování pláště a izolace žil kabelu, ukončení žil v rozvaděči, upevnění kabelových ok, roz. trubice, zakončení stínění apod.</t>
  </si>
  <si>
    <t>253196688</t>
  </si>
  <si>
    <t>7492501770</t>
  </si>
  <si>
    <t>Kabely, vodiče, šňůry Cu - nn Kabel silový 2 a 3-žílový Cu, plastová izolace CYKY 3J2,5 (3Cx 2,5)</t>
  </si>
  <si>
    <t>-1423336864</t>
  </si>
  <si>
    <t>7492501760</t>
  </si>
  <si>
    <t>Kabely, vodiče, šňůry Cu - nn Kabel silový 2 a 3-žílový Cu, plastová izolace CYKY 3J1,5 (3Cx 1,5)</t>
  </si>
  <si>
    <t>96419367</t>
  </si>
  <si>
    <t>7492502040</t>
  </si>
  <si>
    <t>Kabely, vodiče, šňůry Cu - nn Kabel silový 4 a 5-žílový Cu, plastová izolace CYKY 5O1,5 (5Dx1,5)</t>
  </si>
  <si>
    <t>2044974995</t>
  </si>
  <si>
    <t>7492700130</t>
  </si>
  <si>
    <t>Ukončení vodičů a kabelů Nn Lisovací dutinky izolované 1,5-8mm, sada 100 ks</t>
  </si>
  <si>
    <t>292704101</t>
  </si>
  <si>
    <t>7494151012</t>
  </si>
  <si>
    <t>Montáž modulárních rozvodnic min. IP 30, počet modulů přes 72 do 144 - do zdi, na zeď nebo konstrukci, včetně montáže nosné konstrukce, kotevní, spojovací prvků, provedení zkoušek, dodání atestů, revizní zprávy včetně kusové zkoušky. Neobsahuje elektrovýzbroj</t>
  </si>
  <si>
    <t>2128964584</t>
  </si>
  <si>
    <t>7494271010</t>
  </si>
  <si>
    <t>Demontáž rozvaděčů rozvodnice nn - včetně demontáže přívodních, vývodových kabelů, rámu apod., včetně nakládky rozvaděče na určený prostředek</t>
  </si>
  <si>
    <t>236729725</t>
  </si>
  <si>
    <t>7494351010</t>
  </si>
  <si>
    <t>Montáž jističů (do 10 kA) jednopólových do 20 A</t>
  </si>
  <si>
    <t>354104354</t>
  </si>
  <si>
    <t>7494450520</t>
  </si>
  <si>
    <t>Montáž proudových chráničů dvoupólových s nadproudovou ochranou (10 kA) - do skříně nebo rozvaděče</t>
  </si>
  <si>
    <t>2023740800</t>
  </si>
  <si>
    <t>7494452015</t>
  </si>
  <si>
    <t>Montáž pojistek nn do 63 A</t>
  </si>
  <si>
    <t>-1800041486</t>
  </si>
  <si>
    <t>7494453015</t>
  </si>
  <si>
    <t>Montáž pojistkových odpínačů pro válcové pojistky včetně montáže pojistek do 63 A třípólový - do skříně nebo rozvaděče</t>
  </si>
  <si>
    <t>522606930</t>
  </si>
  <si>
    <t>7494551022</t>
  </si>
  <si>
    <t>Montáž vačkových silových spínačů - vypínačů třípólových nebo čtyřpólových do 63 A - vypínač 0-1</t>
  </si>
  <si>
    <t>-1686938670</t>
  </si>
  <si>
    <t>7494000542</t>
  </si>
  <si>
    <t>Rozvodnicové a rozváděčové skříně Distri Rozvodnicové skříně Zapuštěné (IP43) pro zapuštěnou montáž, jednokřídlé, neprůhledné dveře vnitřní V x Š 1150 x 710, řad 7, rozteč 150 mm, modulů v řadě 35, ocel-plech</t>
  </si>
  <si>
    <t>1258509783</t>
  </si>
  <si>
    <t>7494003124</t>
  </si>
  <si>
    <t>Modulární přístroje Jističe do 80 A; 10 kA 1-pólové In 10 A, Ue AC 230 V / DC 72 V, charakteristika B, 1pól, Icn 10 kA</t>
  </si>
  <si>
    <t>-1718763746</t>
  </si>
  <si>
    <t>7494003128</t>
  </si>
  <si>
    <t>Modulární přístroje Jističe do 80 A; 10 kA 1-pólové In 16 A, Ue AC 230 V / DC 72 V, charakteristika B, 1pól, Icn 10 kA</t>
  </si>
  <si>
    <t>1201589905</t>
  </si>
  <si>
    <t>7494003732</t>
  </si>
  <si>
    <t>Modulární přístroje Jističe Propojovací lišty Lišty 3pól. provedení, průřez 10 mm2, rozteč 17,8 mm, počet vývodů 4 x 3, kolíky</t>
  </si>
  <si>
    <t>1409186331</t>
  </si>
  <si>
    <t>7494003984</t>
  </si>
  <si>
    <t>Modulární přístroje Proudové chrániče Proudové chrániče s nadproudovou ochranou 10 kA typ AC In 16 A, Ue AC 230 V, charakteristika B, Idn 30 mA, 1+N-pól, Icn 10 kA, typ AC</t>
  </si>
  <si>
    <t>2049499911</t>
  </si>
  <si>
    <t>7494004126</t>
  </si>
  <si>
    <t>Modulární přístroje Přepěťové ochrany Svodiče přepětí typ 2, Imax 40 kA, Uc AC 350 V, výměnné moduly, varistor, jiskřiště, 3+N-pól</t>
  </si>
  <si>
    <t>-2106853624</t>
  </si>
  <si>
    <t>7494004524</t>
  </si>
  <si>
    <t>Modulární přístroje Ostatní přístroje -modulární přístroje Vypínače In 63 A, Ue AC 250/440 V, 3pól</t>
  </si>
  <si>
    <t>-1363127127</t>
  </si>
  <si>
    <t>7494007624</t>
  </si>
  <si>
    <t>Pojistkové systémy Odpínače, odpojovače a držáky válcových pojistkových vložek Pojistkové odpínače Ie 32 A, Ue AC 690 V/DC 440 V, pro válcové pojistkové vložky 10x38, 3pól. provedení, bez signalizace, náhrada za např. OPVA10-3</t>
  </si>
  <si>
    <t>-863699005</t>
  </si>
  <si>
    <t>7494008264</t>
  </si>
  <si>
    <t>Pojistkové systémy Výkonové pojistkové vložky Válcové pojistkové vložky In 32A, Un AC 690 V / DC 250 V, velikost 14×51, gG - charakteristika pro všeobecné použití, Cd/Pb free</t>
  </si>
  <si>
    <t>444288780</t>
  </si>
  <si>
    <t>7494010378</t>
  </si>
  <si>
    <t>Přístroje pro spínání a ovládání Svornice a pomocný materiál Svornice Svorka RSA 4 A (RSA4) řadová bílá</t>
  </si>
  <si>
    <t>-1799616677</t>
  </si>
  <si>
    <t>7494010420</t>
  </si>
  <si>
    <t>Přístroje pro spínání a ovládání Svornice a pomocný materiál Svornice Svorka RSA 16 A řadová bílá</t>
  </si>
  <si>
    <t>-147435508</t>
  </si>
  <si>
    <t>7494753010</t>
  </si>
  <si>
    <t>Montáž svodičů přepětí pro sítě nn - typ 2 (třída C) pro třífázové sítě - do rozvaděče nebo skříně</t>
  </si>
  <si>
    <t>257933309</t>
  </si>
  <si>
    <t>7494756014</t>
  </si>
  <si>
    <t>Montáž svornic řadových nn včetně upevnění a štítku pro Cu/Al vodiče do 6 mm2 - do rozvaděče nebo skříně</t>
  </si>
  <si>
    <t>-2014043220</t>
  </si>
  <si>
    <t>7494756016</t>
  </si>
  <si>
    <t>Montáž svornic řadových nn včetně upevnění a štítku pro Cu/Al vodiče do 16 mm2 - do rozvaděče nebo skříně</t>
  </si>
  <si>
    <t>-352295583</t>
  </si>
  <si>
    <t>7499250520</t>
  </si>
  <si>
    <t>Vyhotovení výchozí revizní zprávy pro opravné práce pro objem investičních nákladů přes 500 000 do 1 000 000 Kč - celková prohlídka zařízení provozního souboru nebo stavebního objektu včetně měření, zkoušek zařízení tohoto provozního souboru nebo stavebního objektu revizním technikem na zařízení podle požadavku ČSN, včetně hodnocení a vyhotovení celkové revizní zprávy</t>
  </si>
  <si>
    <t>866801379</t>
  </si>
  <si>
    <t>7499251020</t>
  </si>
  <si>
    <t>Provedení technické prohlídky a zkoušky na silnoproudém zařízení, zařízení TV, zařízení NS, transformoven, EPZ pro opravné práce pro objem investičních nákladů přes 500 000 do 1 000 000 Kč - celková prohlídka zařízení provozního souboru nebo stavebního objektu včetně měření, zařízení tohoto provozního souboru nebo stavebního objektu právnickou osobou na zařízení podle požadavku ČSN, včetně hodnocení a vyhotovení protokolu</t>
  </si>
  <si>
    <t>-1782863588</t>
  </si>
  <si>
    <t>7499351015</t>
  </si>
  <si>
    <t>Zkoušky a prohlídky rozvodných zařízení kontrola rozvaděčů nn silových, manipulačních, ovládacích, reléových, stejnosměrných 1 pole - kontrola, revize, seřízení a uvedení do provozu zařízení včetně vystavení protokolu</t>
  </si>
  <si>
    <t>-244763558</t>
  </si>
  <si>
    <t>7499451010</t>
  </si>
  <si>
    <t>Vydání průkazu způsobilosti pro funkční celek, provizorní stav - vyhotovení dokladu o silnoproudých zařízeních a vydání průkazu způsobilosti</t>
  </si>
  <si>
    <t>-1706869484</t>
  </si>
  <si>
    <t>7499554010</t>
  </si>
  <si>
    <t>Zkoušky vodičů a kabelů nn silových do 1 kV průřezu žíly do 300 mm2 - měření kabelu, vodiče včetně vyhotovení protokolu</t>
  </si>
  <si>
    <t>-328246730</t>
  </si>
  <si>
    <t>7499557010</t>
  </si>
  <si>
    <t>Měření intenzity osvětlení instalovaného v rozsahu 1 000 m2 zjišťované plochy - měření intenzity umělého osvětlení v rozsahu tohoto SO dle ČSN EN 12464-1/2 včetně vyhotovení protokolu</t>
  </si>
  <si>
    <t>-2063525252</t>
  </si>
  <si>
    <t>7499751010</t>
  </si>
  <si>
    <t>Dokončovací práce na elektrickém zařízení - uvádění zařízení do provozu, drobné montážní práce v rozvaděčích, koordinaci se zhotoviteli souvisejících zařízení apod.</t>
  </si>
  <si>
    <t>1571290737</t>
  </si>
  <si>
    <t>7499751040</t>
  </si>
  <si>
    <t>Dokončovací práce zaškolení obsluhy - seznámení obsluhy s funkcemi zařízení včetně odevzdání dokumentace skutečného provedení</t>
  </si>
  <si>
    <t>279087882</t>
  </si>
  <si>
    <t>sokl</t>
  </si>
  <si>
    <t>152,966</t>
  </si>
  <si>
    <t>otvory</t>
  </si>
  <si>
    <t>97,88</t>
  </si>
  <si>
    <t>285,24</t>
  </si>
  <si>
    <t>demontáž SDK příček</t>
  </si>
  <si>
    <t>52,86</t>
  </si>
  <si>
    <t>VV0004</t>
  </si>
  <si>
    <t>Montáž kazetového podhledu</t>
  </si>
  <si>
    <t>61,87</t>
  </si>
  <si>
    <t>demontáž kazetového stropu</t>
  </si>
  <si>
    <t>167,45</t>
  </si>
  <si>
    <t>podlaha</t>
  </si>
  <si>
    <t>183,72</t>
  </si>
  <si>
    <t>04 - SO02 - ASŘ</t>
  </si>
  <si>
    <t>koberec</t>
  </si>
  <si>
    <t>142,13</t>
  </si>
  <si>
    <t>VV0013</t>
  </si>
  <si>
    <t>pvc</t>
  </si>
  <si>
    <t>41,59</t>
  </si>
  <si>
    <t>lišty</t>
  </si>
  <si>
    <t>Nový výkaz (3)</t>
  </si>
  <si>
    <t>výmalby</t>
  </si>
  <si>
    <t>795,584</t>
  </si>
  <si>
    <t>výmalba bílá</t>
  </si>
  <si>
    <t>styk barev</t>
  </si>
  <si>
    <t>113,623</t>
  </si>
  <si>
    <t>výmalba barevná</t>
  </si>
  <si>
    <t>422,492</t>
  </si>
  <si>
    <t xml:space="preserve">    3 - Svislé a kompletní konstrukce</t>
  </si>
  <si>
    <t>Svislé a kompletní konstrukce</t>
  </si>
  <si>
    <t>342272235</t>
  </si>
  <si>
    <t>Příčky z pórobetonových tvárnic hladkých na tenké maltové lože objemová hmotnost do 500 kg/m3, tloušťka příčky 125 mm</t>
  </si>
  <si>
    <t>600745264</t>
  </si>
  <si>
    <t>zazdívky 1P064, 1P067, 1P069</t>
  </si>
  <si>
    <t xml:space="preserve">"1P064"   1,3*2,4</t>
  </si>
  <si>
    <t xml:space="preserve">"1P069"   1,3*2,4</t>
  </si>
  <si>
    <t xml:space="preserve">"1P067 dozdívka"  (1,3*2,4)-(0,8*2)</t>
  </si>
  <si>
    <t>612131121</t>
  </si>
  <si>
    <t xml:space="preserve">Podkladní a spojovací vrstva vnitřních omítaných ploch  penetrace disperzní nanášená ručně stěn</t>
  </si>
  <si>
    <t>38388579</t>
  </si>
  <si>
    <t>dozdívky 10,880 m2 oboustranně</t>
  </si>
  <si>
    <t>7,760*2*1,2</t>
  </si>
  <si>
    <t>612135101</t>
  </si>
  <si>
    <t>Hrubá výplň rýh maltou jakékoli šířky rýhy ve stěnách</t>
  </si>
  <si>
    <t>-2070626256</t>
  </si>
  <si>
    <t>pro ZTI</t>
  </si>
  <si>
    <t>20*0,5</t>
  </si>
  <si>
    <t>612142001</t>
  </si>
  <si>
    <t xml:space="preserve">Potažení vnitřních ploch pletivem  v ploše nebo pruzích, na plném podkladu sklovláknitým vtlačením do tmelu stěn</t>
  </si>
  <si>
    <t>1474869847</t>
  </si>
  <si>
    <t>-800212987</t>
  </si>
  <si>
    <t>"počítáno z 1m výšky po obvodu místnosti"</t>
  </si>
  <si>
    <t>"zapravení po odstranění obvodových lišt</t>
  </si>
  <si>
    <t>"1P058+1P059+1P060+1P064+1P066+1P067+1P069</t>
  </si>
  <si>
    <t>"16,130+9,568+21,645+28,695+28,430+21,166+27,332</t>
  </si>
  <si>
    <t>612321131</t>
  </si>
  <si>
    <t>Potažení vnitřních ploch vápenocementovým štukem tloušťky do 3 mm svislých konstrukcí stěn</t>
  </si>
  <si>
    <t>-1682747123</t>
  </si>
  <si>
    <t>612325111</t>
  </si>
  <si>
    <t>Vápenocementová omítka rýh hladká ve stěnách, šířky rýhy do 150 mm</t>
  </si>
  <si>
    <t>1029338657</t>
  </si>
  <si>
    <t>612325121</t>
  </si>
  <si>
    <t>Vápenocementová omítka rýh štuková ve stěnách, šířky rýhy do 150 mm</t>
  </si>
  <si>
    <t>765175536</t>
  </si>
  <si>
    <t>629991001</t>
  </si>
  <si>
    <t>Zakrytí podélných ploch fólií volně položenou</t>
  </si>
  <si>
    <t>1372176334</t>
  </si>
  <si>
    <t>plocha kanceláří SMT k výmalbě přepočteno koeficientem množství</t>
  </si>
  <si>
    <t>183,720*1,2</t>
  </si>
  <si>
    <t>629991011</t>
  </si>
  <si>
    <t>Zakrytí výplní otvorů a svislých ploch fólií přilepenou lepící páskou</t>
  </si>
  <si>
    <t>-1671746934</t>
  </si>
  <si>
    <t>"(1,299+0,800+0,800+0,800+0,800+2,058+2,058+1,299+0,800+0,800+2,059+2,059+2,059+2,059+1,299+0,799+0,799+0,425+2,059+2,058)*3*1,2</t>
  </si>
  <si>
    <t>35010245</t>
  </si>
  <si>
    <t>183,720*1,4</t>
  </si>
  <si>
    <t>-179517558</t>
  </si>
  <si>
    <t>"1P058" 14,020</t>
  </si>
  <si>
    <t>"1P059" 5,060</t>
  </si>
  <si>
    <t>"1P060" 22,510</t>
  </si>
  <si>
    <t>"1P064" 41,190</t>
  </si>
  <si>
    <t>"1P066" 40,710</t>
  </si>
  <si>
    <t>"1P067" 39,070</t>
  </si>
  <si>
    <t>"1P069" 21,160</t>
  </si>
  <si>
    <t>"1P116" 25,350</t>
  </si>
  <si>
    <t>"chodba před kancelářemi" 76,170</t>
  </si>
  <si>
    <t>-1049692559</t>
  </si>
  <si>
    <t>průběžný úklid po dobu trvání prací</t>
  </si>
  <si>
    <t>285,240</t>
  </si>
  <si>
    <t>968062456</t>
  </si>
  <si>
    <t>Vybourání dřevěných rámů oken s křídly, dveřních zárubní, vrat, stěn, ostění nebo obkladů dveřních zárubní, plochy přes 2 m2</t>
  </si>
  <si>
    <t>1310039882</t>
  </si>
  <si>
    <t xml:space="preserve">"1P064"   1,30*2,31</t>
  </si>
  <si>
    <t xml:space="preserve">"1P066"   1,30*2,31</t>
  </si>
  <si>
    <t xml:space="preserve">"1P067"   1,30*2,31</t>
  </si>
  <si>
    <t xml:space="preserve">"1P070"   0,96*2,1</t>
  </si>
  <si>
    <t>974031144</t>
  </si>
  <si>
    <t>Vysekání rýh ve zdivu cihelném na maltu vápennou nebo vápenocementovou do hl. 70 mm a šířky do 150 mm</t>
  </si>
  <si>
    <t>466764017</t>
  </si>
  <si>
    <t>977151114</t>
  </si>
  <si>
    <t>Jádrové vrty diamantovými korunkami do stavebních materiálů (železobetonu, betonu, cihel, obkladů, dlažeb, kamene) průměru přes 50 do 60 mm</t>
  </si>
  <si>
    <t>-1351404742</t>
  </si>
  <si>
    <t>prostupy pro slaboproud a ZTI</t>
  </si>
  <si>
    <t>1126975332</t>
  </si>
  <si>
    <t>1578706908</t>
  </si>
  <si>
    <t>1609163651</t>
  </si>
  <si>
    <t>5,390*10</t>
  </si>
  <si>
    <t>1122029572</t>
  </si>
  <si>
    <t>Přesun hmot pro budovy zděné v do 24 m</t>
  </si>
  <si>
    <t>2005059789</t>
  </si>
  <si>
    <t>721171905</t>
  </si>
  <si>
    <t>Opravy odpadního potrubí plastového vsazení odbočky do potrubí DN 110</t>
  </si>
  <si>
    <t>992367849</t>
  </si>
  <si>
    <t>pro dopojení kuchyňské linky v 1S</t>
  </si>
  <si>
    <t>-926235628</t>
  </si>
  <si>
    <t>-1326137410</t>
  </si>
  <si>
    <t>721290111</t>
  </si>
  <si>
    <t>Zkouška těsnosti kanalizace v objektech vodou do DN 125</t>
  </si>
  <si>
    <t>768034173</t>
  </si>
  <si>
    <t>998721102</t>
  </si>
  <si>
    <t>Přesun hmot pro vnitřní kanalizace stanovený z hmotnosti přesunovaného materiálu vodorovná dopravní vzdálenost do 50 m v objektech výšky přes 6 do 12 m</t>
  </si>
  <si>
    <t>-566164756</t>
  </si>
  <si>
    <t>722171934</t>
  </si>
  <si>
    <t>Výměna trubky, tvarovky, vsazení odbočky na rozvodech vody z plastů D přes 25 do 32 mm</t>
  </si>
  <si>
    <t>-987067021</t>
  </si>
  <si>
    <t>napojení na stávající rozvod v 1S</t>
  </si>
  <si>
    <t>31951275</t>
  </si>
  <si>
    <t>spojka svěrná litinová pro oboustranné svěrné spojení pro PE trubku plast-plast 32x32mm</t>
  </si>
  <si>
    <t>-667576422</t>
  </si>
  <si>
    <t>710704014</t>
  </si>
  <si>
    <t>dopojení kuchyňské linky z 1S</t>
  </si>
  <si>
    <t>1925326129</t>
  </si>
  <si>
    <t>722182011</t>
  </si>
  <si>
    <t>Podpůrný žlab pro potrubí průměru D 20</t>
  </si>
  <si>
    <t>570264312</t>
  </si>
  <si>
    <t>1168611690</t>
  </si>
  <si>
    <t>-312823982</t>
  </si>
  <si>
    <t>219784266</t>
  </si>
  <si>
    <t>722290246</t>
  </si>
  <si>
    <t>Zkoušky, proplach a desinfekce vodovodního potrubí zkoušky těsnosti vodovodního potrubí plastového do DN 40</t>
  </si>
  <si>
    <t>398893753</t>
  </si>
  <si>
    <t>998722102</t>
  </si>
  <si>
    <t>Přesun hmot pro vnitřní vodovod stanovený z hmotnosti přesunovaného materiálu vodorovná dopravní vzdálenost do 50 m v objektech výšky přes 6 do 12 m</t>
  </si>
  <si>
    <t>-139777509</t>
  </si>
  <si>
    <t>1201114242</t>
  </si>
  <si>
    <t>725532101</t>
  </si>
  <si>
    <t>Elektrické ohřívače zásobníkové beztlakové přepadové akumulační s pojistným ventilem závěsné svislé objem nádrže (příkon) 10 l (2,0 kW)</t>
  </si>
  <si>
    <t>-1521011391</t>
  </si>
  <si>
    <t>pro kuchyňskou linku</t>
  </si>
  <si>
    <t>725821329</t>
  </si>
  <si>
    <t>Baterie dřezové stojánkové pákové s otáčivým ústím a délkou ramínka s vytahovací sprškou</t>
  </si>
  <si>
    <t>-817509952</t>
  </si>
  <si>
    <t>998725102</t>
  </si>
  <si>
    <t xml:space="preserve">Přesun hmot pro zařizovací předměty  stanovený z hmotnosti přesunovaného materiálu vodorovná dopravní vzdálenost do 50 m v objektech výšky přes 6 do 12 m</t>
  </si>
  <si>
    <t>-1141850682</t>
  </si>
  <si>
    <t>998725193</t>
  </si>
  <si>
    <t xml:space="preserve">Přesun hmot pro zařizovací předměty  stanovený z hmotnosti přesunovaného materiálu Příplatek k cenám za zvětšený přesun přes vymezenou největší dopravní vzdálenost do 500 m</t>
  </si>
  <si>
    <t>-746620988</t>
  </si>
  <si>
    <t>742110041</t>
  </si>
  <si>
    <t>Montáž lišt elektroinstalačních vkládacích</t>
  </si>
  <si>
    <t>1229613720</t>
  </si>
  <si>
    <t>8500062640</t>
  </si>
  <si>
    <t>Kanál elektroinstalační, EKD 100×40 HD</t>
  </si>
  <si>
    <t>1404544287</t>
  </si>
  <si>
    <t>6*1,05 'Přepočtené koeficientem množství</t>
  </si>
  <si>
    <t>-1069704767</t>
  </si>
  <si>
    <t xml:space="preserve">"1P069/1P070"   1,5*2,5*2</t>
  </si>
  <si>
    <t>zakrytí stávajících dveří z jedné strany, včetně akustické izolace</t>
  </si>
  <si>
    <t xml:space="preserve">"1P066/chodba"  1,5*2,5*1</t>
  </si>
  <si>
    <t xml:space="preserve">Demontáž příček ze sádrokartonových desek  s nosnou konstrukcí z ocelových profilů jednoduchých, opláštění jednoduché</t>
  </si>
  <si>
    <t>45938859</t>
  </si>
  <si>
    <t>"1P064/1P065"27,044</t>
  </si>
  <si>
    <t>"1P067/1P068"25,816</t>
  </si>
  <si>
    <t>763135102</t>
  </si>
  <si>
    <t>Montáž sádrokartonového podhledu kazetového demontovatelného, velikosti kazet 600x600 mm včetně zavěšené nosné konstrukce polozapuštěné</t>
  </si>
  <si>
    <t>-628744760</t>
  </si>
  <si>
    <t>59036513</t>
  </si>
  <si>
    <t>deska podhledová minerální rovná bílá jemná hladká 15x600x600mm</t>
  </si>
  <si>
    <t>-2100750021</t>
  </si>
  <si>
    <t>60,8216172439571*1,05 'Přepočtené koeficientem množství</t>
  </si>
  <si>
    <t>763135102-R</t>
  </si>
  <si>
    <t>1214542821</t>
  </si>
  <si>
    <t>763135812</t>
  </si>
  <si>
    <t>Demontáž podhledu sádrokartonového kazetového na zavěšeném na roštu polozapuštěném</t>
  </si>
  <si>
    <t>1569060436</t>
  </si>
  <si>
    <t>"1P064/1P065" 41,140</t>
  </si>
  <si>
    <t>"1P067/1P068" 39,090</t>
  </si>
  <si>
    <t>"1P116-dvě kazety v délce chodby" 25,350</t>
  </si>
  <si>
    <t>763181812</t>
  </si>
  <si>
    <t>Demontáž kovových zárubní konstrukcí ze sádrokartonových příček výšky do 2,75 m dvoukřídlových</t>
  </si>
  <si>
    <t>-819017876</t>
  </si>
  <si>
    <t>1P067/1P068</t>
  </si>
  <si>
    <t>998763302</t>
  </si>
  <si>
    <t xml:space="preserve">Přesun hmot pro konstrukce montované z desek  sádrokartonových, sádrovláknitých, cementovláknitých nebo cementových stanovený z hmotnosti přesunovaného materiálu vodorovná dopravní vzdálenost do 50 m v objektech výšky přes 6 do 12 m</t>
  </si>
  <si>
    <t>-2026166856</t>
  </si>
  <si>
    <t>998763392</t>
  </si>
  <si>
    <t xml:space="preserve">Přesun hmot pro konstrukce montované z desek  sádrokartonových, sádrovláknitých, cementovláknitých nebo cementových Příplatek k cenám za zvětšený přesun přes vymezenou dopravní vzdálenost do 500 m</t>
  </si>
  <si>
    <t>865941806</t>
  </si>
  <si>
    <t>1731099927</t>
  </si>
  <si>
    <t>1P067/1P069</t>
  </si>
  <si>
    <t>61161002</t>
  </si>
  <si>
    <t>dveře jednokřídlé voštinové povrch lakovaný plné 800x1970-2100mm</t>
  </si>
  <si>
    <t>-76749920</t>
  </si>
  <si>
    <t>-1769147731</t>
  </si>
  <si>
    <t>do všech dveří</t>
  </si>
  <si>
    <t>-439325406</t>
  </si>
  <si>
    <t>2065833726</t>
  </si>
  <si>
    <t>908650947</t>
  </si>
  <si>
    <t>766661849</t>
  </si>
  <si>
    <t>Demontáž dveřních konstrukcí k opětovnému použití kování interiérového štítku s klikou</t>
  </si>
  <si>
    <t>-176675</t>
  </si>
  <si>
    <t>1255692088</t>
  </si>
  <si>
    <t>-358958553</t>
  </si>
  <si>
    <t>1621200126</t>
  </si>
  <si>
    <t>-235252510</t>
  </si>
  <si>
    <t>1739643789</t>
  </si>
  <si>
    <t>1744269934</t>
  </si>
  <si>
    <t>-1496935462</t>
  </si>
  <si>
    <t>2013344373</t>
  </si>
  <si>
    <t>525327047</t>
  </si>
  <si>
    <t>2001917018</t>
  </si>
  <si>
    <t>441948959</t>
  </si>
  <si>
    <t>671333611</t>
  </si>
  <si>
    <t>zásuvka</t>
  </si>
  <si>
    <t>-733566934</t>
  </si>
  <si>
    <t>-1851623287</t>
  </si>
  <si>
    <t>799903833</t>
  </si>
  <si>
    <t>-595402133</t>
  </si>
  <si>
    <t>-1923501432</t>
  </si>
  <si>
    <t>-412847457</t>
  </si>
  <si>
    <t>-1644946090</t>
  </si>
  <si>
    <t>1917089764</t>
  </si>
  <si>
    <t>998766193</t>
  </si>
  <si>
    <t>Přesun hmot pro konstrukce truhlářské stanovený z hmotnosti přesunovaného materiálu Příplatek k ceně za zvětšený přesun přes vymezenou největší dopravní vzdálenost do 500 m</t>
  </si>
  <si>
    <t>665814072</t>
  </si>
  <si>
    <t>1677476221</t>
  </si>
  <si>
    <t>1P064 - sestava kuchyňské linky na míru</t>
  </si>
  <si>
    <t>1,5</t>
  </si>
  <si>
    <t>-681498275</t>
  </si>
  <si>
    <t>183,720</t>
  </si>
  <si>
    <t>1124039750</t>
  </si>
  <si>
    <t>"1P058"14,020</t>
  </si>
  <si>
    <t>"1P059"5,060</t>
  </si>
  <si>
    <t>"1P060"22,510</t>
  </si>
  <si>
    <t>"1P064"41,190</t>
  </si>
  <si>
    <t>"1P066"40,710</t>
  </si>
  <si>
    <t>"1P067"+39,070</t>
  </si>
  <si>
    <t>"1P069"21,160</t>
  </si>
  <si>
    <t>1957830814</t>
  </si>
  <si>
    <t>183,720*4</t>
  </si>
  <si>
    <t>1996612112</t>
  </si>
  <si>
    <t>-1389612286</t>
  </si>
  <si>
    <t>1714295572</t>
  </si>
  <si>
    <t>"1P067"39,070</t>
  </si>
  <si>
    <t>265271202</t>
  </si>
  <si>
    <t>142,130*1,1</t>
  </si>
  <si>
    <t>106,400*0,05</t>
  </si>
  <si>
    <t>-1152772175</t>
  </si>
  <si>
    <t>-779527327</t>
  </si>
  <si>
    <t>41,590*1,1</t>
  </si>
  <si>
    <t>1917797833</t>
  </si>
  <si>
    <t xml:space="preserve">"1P058"   5,466*1</t>
  </si>
  <si>
    <t xml:space="preserve">"1P059"   2,189*1</t>
  </si>
  <si>
    <t xml:space="preserve">"1P060"   7,774*1</t>
  </si>
  <si>
    <t>-2067955531</t>
  </si>
  <si>
    <t>"1P058"16,130</t>
  </si>
  <si>
    <t>"1P059"9,568</t>
  </si>
  <si>
    <t>"1P060"21,645</t>
  </si>
  <si>
    <t>"1P064"28,695</t>
  </si>
  <si>
    <t>"1P066"28,430</t>
  </si>
  <si>
    <t>"1P067"27,332</t>
  </si>
  <si>
    <t>"1P069"21,166</t>
  </si>
  <si>
    <t>876423766</t>
  </si>
  <si>
    <t>240693314</t>
  </si>
  <si>
    <t>104,676*1,02</t>
  </si>
  <si>
    <t>-94892991</t>
  </si>
  <si>
    <t>47,343*1,02</t>
  </si>
  <si>
    <t>850022790</t>
  </si>
  <si>
    <t>204757808</t>
  </si>
  <si>
    <t>1151776374</t>
  </si>
  <si>
    <t>290803393</t>
  </si>
  <si>
    <t>974755318</t>
  </si>
  <si>
    <t>"1P058 stěny a strop"64,520+14,020</t>
  </si>
  <si>
    <t>"1P059 stěny a strop"38,272+5,060</t>
  </si>
  <si>
    <t>"1P060 stěny a strop"86,580+22,510</t>
  </si>
  <si>
    <t>"1P064 stěny a strop"114,780+41,190</t>
  </si>
  <si>
    <t>"1P066 stěny a strop"113,720+40,710</t>
  </si>
  <si>
    <t>"1P067 stěny a strop"109,328+39,070</t>
  </si>
  <si>
    <t>"1P069 stěny a strop"84,664+21,160</t>
  </si>
  <si>
    <t>-997106859</t>
  </si>
  <si>
    <t>-320161598</t>
  </si>
  <si>
    <t>20*7</t>
  </si>
  <si>
    <t>-1027337511</t>
  </si>
  <si>
    <t>-275784650</t>
  </si>
  <si>
    <t>"místnosti stěny + strop bílé"</t>
  </si>
  <si>
    <t>"1P058"64,520+14,020</t>
  </si>
  <si>
    <t>"1P059"38,272+5,060</t>
  </si>
  <si>
    <t>"1P060"86,580+22,510</t>
  </si>
  <si>
    <t>"stěny barevné, stropy bílé"</t>
  </si>
  <si>
    <t>"1P064"114,780+41,190</t>
  </si>
  <si>
    <t>"1P066"113,720+40,710</t>
  </si>
  <si>
    <t>"1P067"+109,328+39,070</t>
  </si>
  <si>
    <t>"1P069"84,664+21,160</t>
  </si>
  <si>
    <t>-411625922</t>
  </si>
  <si>
    <t>"1P066"28,430+4,000+4,000</t>
  </si>
  <si>
    <t>"1P067"+27,332</t>
  </si>
  <si>
    <t>-905139589</t>
  </si>
  <si>
    <t>"1P064"114,780</t>
  </si>
  <si>
    <t>"1P066"113,720</t>
  </si>
  <si>
    <t>"1P067"109,328</t>
  </si>
  <si>
    <t>"1P069"84,664</t>
  </si>
  <si>
    <t>-2082347070</t>
  </si>
  <si>
    <t>1551124451</t>
  </si>
  <si>
    <t>HZS1301</t>
  </si>
  <si>
    <t>Hodinové zúčtovací sazby profesí HSV provádění konstrukcí zedník</t>
  </si>
  <si>
    <t>660716956</t>
  </si>
  <si>
    <t>zapravení prostupů slaboproud a ZTI</t>
  </si>
  <si>
    <t>HZS2211</t>
  </si>
  <si>
    <t xml:space="preserve">Hodinové zúčtovací sazby profesí PSV  provádění stavebních instalací instalatér</t>
  </si>
  <si>
    <t>257012189</t>
  </si>
  <si>
    <t>dopojení kuchyňské linky a myčky na stávající rozvody ZTI,</t>
  </si>
  <si>
    <t>včetně jejich přizpůsobení a úprav</t>
  </si>
  <si>
    <t>2*8</t>
  </si>
  <si>
    <t>-1698632414</t>
  </si>
  <si>
    <t>1P064 do kuchyňské linky</t>
  </si>
  <si>
    <t>55111982</t>
  </si>
  <si>
    <t>ventil rohový pračkový 3/4"</t>
  </si>
  <si>
    <t>-964284111</t>
  </si>
  <si>
    <t>-1535045256</t>
  </si>
  <si>
    <t>1*7</t>
  </si>
  <si>
    <t>05 - SO02 - Slaboproud</t>
  </si>
  <si>
    <t>-1696957457</t>
  </si>
  <si>
    <t>779117699</t>
  </si>
  <si>
    <t>-903266855</t>
  </si>
  <si>
    <t>-1208672548</t>
  </si>
  <si>
    <t>-1588231664</t>
  </si>
  <si>
    <t>1924064397</t>
  </si>
  <si>
    <t>06 - SO02 - Silnoproud</t>
  </si>
  <si>
    <t xml:space="preserve">    775 - Podlahy skládané</t>
  </si>
  <si>
    <t>1733187208</t>
  </si>
  <si>
    <t>-1280021783</t>
  </si>
  <si>
    <t>2042727104</t>
  </si>
  <si>
    <t>-2105071693</t>
  </si>
  <si>
    <t>-1742211485</t>
  </si>
  <si>
    <t>31211476</t>
  </si>
  <si>
    <t>-677144879</t>
  </si>
  <si>
    <t>1744512505</t>
  </si>
  <si>
    <t>1020907499</t>
  </si>
  <si>
    <t>-1195618966</t>
  </si>
  <si>
    <t>-759978059</t>
  </si>
  <si>
    <t>7491201540</t>
  </si>
  <si>
    <t>Elektroinstalační materiál Elektroinstalační krabice a rozvodky Bez zapojení Krabice lištová LK80X28/2T</t>
  </si>
  <si>
    <t>1611530565</t>
  </si>
  <si>
    <t>1344163701</t>
  </si>
  <si>
    <t>-1820445634</t>
  </si>
  <si>
    <t>7491205330</t>
  </si>
  <si>
    <t>Elektroinstalační materiál Zásuvky instalační Zásuvka jednonásobná, chráněná, s clonkami, s víčkem, bezšroubé svorky, IP40</t>
  </si>
  <si>
    <t>62759090</t>
  </si>
  <si>
    <t>-1611512113</t>
  </si>
  <si>
    <t>Poplatek za uložení stavebního odpadu na skládce (skládkovné) kovy zatříděného do Katalogu odpadů pod kódem 17 04</t>
  </si>
  <si>
    <t>1302333036</t>
  </si>
  <si>
    <t>Poplatek za uložení stavebního odpadu na skládce (skládkovné) z plastických hmot zatříděného do Katalogu odpadů pod kódem 17 02</t>
  </si>
  <si>
    <t>277640316</t>
  </si>
  <si>
    <t>775</t>
  </si>
  <si>
    <t>Podlahy skládané</t>
  </si>
  <si>
    <t>775429124</t>
  </si>
  <si>
    <t>Montáž lišty přechodové (vyrovnávací) zaklapnuté</t>
  </si>
  <si>
    <t>-1569503370</t>
  </si>
  <si>
    <t>55343116</t>
  </si>
  <si>
    <t>profil přechodový Al narážecí 40mm stříbro, zlato, champagne</t>
  </si>
  <si>
    <t>473847247</t>
  </si>
  <si>
    <t>3*1,08 "Přepočtené koeficientem množství</t>
  </si>
  <si>
    <t>982529828</t>
  </si>
  <si>
    <t>-309198703</t>
  </si>
  <si>
    <t>1869147662</t>
  </si>
  <si>
    <t>642798598</t>
  </si>
  <si>
    <t>68342076</t>
  </si>
  <si>
    <t>-1319629354</t>
  </si>
  <si>
    <t>1891207418</t>
  </si>
  <si>
    <t>-1923276518</t>
  </si>
  <si>
    <t>-22048691</t>
  </si>
  <si>
    <t>1672867290</t>
  </si>
  <si>
    <t>-2117746100</t>
  </si>
  <si>
    <t>-814059229</t>
  </si>
  <si>
    <t>7494371015</t>
  </si>
  <si>
    <t>Demontáž zařízení jističe nebo vypínače z rozvaděče nn - stávajícího z rozvaděče nn včetně odpojení přívodních kabelů nebo pasů a nakládky na určený prostředek</t>
  </si>
  <si>
    <t>-361429687</t>
  </si>
  <si>
    <t>-568503921</t>
  </si>
  <si>
    <t>-1161360641</t>
  </si>
  <si>
    <t>-326465384</t>
  </si>
  <si>
    <t>1499324021</t>
  </si>
  <si>
    <t>-1782283633</t>
  </si>
  <si>
    <t>1957170977</t>
  </si>
  <si>
    <t>-258046177</t>
  </si>
  <si>
    <t>1568806971</t>
  </si>
  <si>
    <t>7494004522</t>
  </si>
  <si>
    <t>Modulární přístroje Ostatní přístroje -modulární přístroje Vypínače In 40 A, Ue AC 250/440 V, 3pól</t>
  </si>
  <si>
    <t>630217693</t>
  </si>
  <si>
    <t>-2004007641</t>
  </si>
  <si>
    <t>295229343</t>
  </si>
  <si>
    <t>1436252</t>
  </si>
  <si>
    <t>103328146</t>
  </si>
  <si>
    <t>-1309046905</t>
  </si>
  <si>
    <t>524903896</t>
  </si>
  <si>
    <t>-644777211</t>
  </si>
  <si>
    <t>-201607913</t>
  </si>
  <si>
    <t>-945292399</t>
  </si>
  <si>
    <t>-1747999588</t>
  </si>
  <si>
    <t>1819004219</t>
  </si>
  <si>
    <t>-1500177939</t>
  </si>
  <si>
    <t>-1486943912</t>
  </si>
  <si>
    <t>07 - VRN</t>
  </si>
  <si>
    <t>VRN - Vedlejší rozpočtové náklady</t>
  </si>
  <si>
    <t xml:space="preserve">    VRN3 - Zařízení staveniště</t>
  </si>
  <si>
    <t xml:space="preserve">    VRN4 - Inženýrská činnost</t>
  </si>
  <si>
    <t xml:space="preserve">    VRN9 - Ostatní náklady</t>
  </si>
  <si>
    <t>Vedlejší rozpočtové náklady</t>
  </si>
  <si>
    <t>VRN3</t>
  </si>
  <si>
    <t>Zařízení staveniště</t>
  </si>
  <si>
    <t>030001000</t>
  </si>
  <si>
    <t>1024</t>
  </si>
  <si>
    <t>-152939612</t>
  </si>
  <si>
    <t>kompletní náklady</t>
  </si>
  <si>
    <t>VRN4</t>
  </si>
  <si>
    <t>Inženýrská činnost</t>
  </si>
  <si>
    <t>045002000</t>
  </si>
  <si>
    <t>Kompletační a koordinační činnost</t>
  </si>
  <si>
    <t>-884115917</t>
  </si>
  <si>
    <t>koordinace z prioritními stavbami</t>
  </si>
  <si>
    <t>(výměna oken, montáž klimatizací)</t>
  </si>
  <si>
    <t>VRN9</t>
  </si>
  <si>
    <t>Ostatní náklady</t>
  </si>
  <si>
    <t>090001000</t>
  </si>
  <si>
    <t>969848315</t>
  </si>
  <si>
    <t>průběžný úklid prostor a přístupových chodeb</t>
  </si>
  <si>
    <t>dle potřeby po celou dobu trvání stavby</t>
  </si>
  <si>
    <t>SEZNAM FIGUR</t>
  </si>
  <si>
    <t>Výměra</t>
  </si>
  <si>
    <t xml:space="preserve"> 01</t>
  </si>
  <si>
    <t>Použití figury:</t>
  </si>
  <si>
    <t>Demontáž SDK příčky s jednoduchou ocelovou nosnou konstrukcí opláštění jednoduché</t>
  </si>
  <si>
    <t>Bourání příček z cihel pálených na MVC tl do 150 mm</t>
  </si>
  <si>
    <t>SDK příčka tl 100 mm profil CW+UW 75 desky 1x akustická 12,5 s izolací EI 45 Rw do 50 dB</t>
  </si>
  <si>
    <t>369,140</t>
  </si>
  <si>
    <t>57,980</t>
  </si>
  <si>
    <t>Lepení textilních pásů</t>
  </si>
  <si>
    <t>Montáž obvodových lišt lepením</t>
  </si>
  <si>
    <t>48,550</t>
  </si>
  <si>
    <t>231,570</t>
  </si>
  <si>
    <t>Lepení pásů z PVC standardním lepidlem</t>
  </si>
  <si>
    <t>268,550</t>
  </si>
  <si>
    <t>Oprášení (ometení ) podkladu v místnostech v přes 3,80 do 5,00 m</t>
  </si>
  <si>
    <t>Dvojnásobné bílé malby ze směsí za mokra středně oděruvzdorných v místnostech v přes 3,80 do 5,00 m</t>
  </si>
  <si>
    <t>117,050</t>
  </si>
  <si>
    <t>Příplatek k cenám 2x maleb ze směsí za mokra oděruvzdorných za barevnou malbu v náročném odstínu</t>
  </si>
  <si>
    <t>Příplatek k cenám 2x maleb ze směsí za mokra oděruvzdorných za provádění styku 2 barev</t>
  </si>
  <si>
    <t>Odsekání soklíků rovných</t>
  </si>
  <si>
    <t xml:space="preserve"> 04</t>
  </si>
  <si>
    <t>52,860</t>
  </si>
  <si>
    <t>167,450</t>
  </si>
  <si>
    <t>Demontáž podhledu sádrokartonového kazetového na roštu polozapuštěném</t>
  </si>
  <si>
    <t>61,870</t>
  </si>
  <si>
    <t>Montáž SDK kazetového podhledu z kazet 600x600 mm na zavěšenou polozapuštěnou nosnou konstrukci</t>
  </si>
  <si>
    <t>Zpětná montáž SDK kazetového podhledu z kazet 600x600 mm na zavěšenou polozapuštěnou nosnou konstrukci</t>
  </si>
  <si>
    <t>97,880</t>
  </si>
  <si>
    <t>142,130</t>
  </si>
  <si>
    <t>41,590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</si>
</sst>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1" fillId="0" borderId="0" applyNumberFormat="0" applyFill="0" applyBorder="0" applyAlignment="0" applyProtection="0"/>
  </cellStyleXfs>
  <cellXfs count="31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31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4" fillId="0" borderId="12" xfId="0" applyNumberFormat="1" applyFont="1" applyBorder="1" applyAlignment="1" applyProtection="1"/>
    <xf numFmtId="166" fontId="34" fillId="0" borderId="13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39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37" fillId="2" borderId="19" xfId="0" applyFont="1" applyFill="1" applyBorder="1" applyAlignment="1" applyProtection="1">
      <alignment horizontal="left" vertical="center"/>
      <protection locked="0"/>
    </xf>
    <xf numFmtId="0" fontId="37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 applyProtection="1">
      <alignment horizontal="center"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3" xfId="0" applyFont="1" applyBorder="1" applyAlignment="1">
      <alignment horizontal="center" vertical="center" wrapText="1"/>
    </xf>
    <xf numFmtId="0" fontId="23" fillId="4" borderId="16" xfId="0" applyFont="1" applyFill="1" applyBorder="1" applyAlignment="1">
      <alignment horizontal="center" vertical="center" wrapText="1"/>
    </xf>
    <xf numFmtId="0" fontId="23" fillId="4" borderId="17" xfId="0" applyFont="1" applyFill="1" applyBorder="1" applyAlignment="1">
      <alignment horizontal="center" vertical="center" wrapText="1"/>
    </xf>
    <xf numFmtId="0" fontId="23" fillId="4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0" fillId="0" borderId="16" xfId="0" applyFont="1" applyBorder="1" applyAlignment="1">
      <alignment horizontal="left" vertical="center" wrapText="1"/>
    </xf>
    <xf numFmtId="0" fontId="40" fillId="0" borderId="22" xfId="0" applyFont="1" applyBorder="1" applyAlignment="1">
      <alignment horizontal="left" vertical="center" wrapText="1"/>
    </xf>
    <xf numFmtId="0" fontId="40" fillId="0" borderId="22" xfId="0" applyFont="1" applyBorder="1" applyAlignment="1">
      <alignment horizontal="left" vertical="center"/>
    </xf>
    <xf numFmtId="167" fontId="40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5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styles" Target="styles.xml" /><Relationship Id="rId11" Type="http://schemas.openxmlformats.org/officeDocument/2006/relationships/theme" Target="theme/theme1.xml" /><Relationship Id="rId12" Type="http://schemas.openxmlformats.org/officeDocument/2006/relationships/calcChain" Target="calcChain.xml" /><Relationship Id="rId13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19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22</v>
      </c>
      <c r="AL8" s="23"/>
      <c r="AM8" s="23"/>
      <c r="AN8" s="34" t="s">
        <v>23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25</v>
      </c>
      <c r="AL10" s="23"/>
      <c r="AM10" s="23"/>
      <c r="AN10" s="28" t="s">
        <v>26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28</v>
      </c>
      <c r="AL11" s="23"/>
      <c r="AM11" s="23"/>
      <c r="AN11" s="28" t="s">
        <v>29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30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25</v>
      </c>
      <c r="AL13" s="23"/>
      <c r="AM13" s="23"/>
      <c r="AN13" s="35" t="s">
        <v>31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31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28</v>
      </c>
      <c r="AL14" s="23"/>
      <c r="AM14" s="23"/>
      <c r="AN14" s="35" t="s">
        <v>31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32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25</v>
      </c>
      <c r="AL16" s="23"/>
      <c r="AM16" s="23"/>
      <c r="AN16" s="28" t="s">
        <v>1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21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28</v>
      </c>
      <c r="AL17" s="23"/>
      <c r="AM17" s="23"/>
      <c r="AN17" s="28" t="s">
        <v>1</v>
      </c>
      <c r="AO17" s="23"/>
      <c r="AP17" s="23"/>
      <c r="AQ17" s="23"/>
      <c r="AR17" s="21"/>
      <c r="BE17" s="32"/>
      <c r="BS17" s="18" t="s">
        <v>33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34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25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21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28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35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36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37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38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39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40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41</v>
      </c>
      <c r="E29" s="48"/>
      <c r="F29" s="33" t="s">
        <v>42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43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44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45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46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47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48</v>
      </c>
      <c r="U35" s="55"/>
      <c r="V35" s="55"/>
      <c r="W35" s="55"/>
      <c r="X35" s="57" t="s">
        <v>49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50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51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52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53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52</v>
      </c>
      <c r="AI60" s="43"/>
      <c r="AJ60" s="43"/>
      <c r="AK60" s="43"/>
      <c r="AL60" s="43"/>
      <c r="AM60" s="65" t="s">
        <v>53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54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55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52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53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52</v>
      </c>
      <c r="AI75" s="43"/>
      <c r="AJ75" s="43"/>
      <c r="AK75" s="43"/>
      <c r="AL75" s="43"/>
      <c r="AM75" s="65" t="s">
        <v>53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56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2023/038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Brno Kounicova ADM-oprava kanceláří 2NP (SMT+ST Brno)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20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 xml:space="preserve"> 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22</v>
      </c>
      <c r="AJ87" s="41"/>
      <c r="AK87" s="41"/>
      <c r="AL87" s="41"/>
      <c r="AM87" s="80" t="str">
        <f>IF(AN8= "","",AN8)</f>
        <v>25. 8. 2023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15.15" customHeight="1">
      <c r="A89" s="39"/>
      <c r="B89" s="40"/>
      <c r="C89" s="33" t="s">
        <v>24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>Správa železnic, státní organizace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32</v>
      </c>
      <c r="AJ89" s="41"/>
      <c r="AK89" s="41"/>
      <c r="AL89" s="41"/>
      <c r="AM89" s="81" t="str">
        <f>IF(E17="","",E17)</f>
        <v xml:space="preserve"> </v>
      </c>
      <c r="AN89" s="72"/>
      <c r="AO89" s="72"/>
      <c r="AP89" s="72"/>
      <c r="AQ89" s="41"/>
      <c r="AR89" s="45"/>
      <c r="AS89" s="82" t="s">
        <v>57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30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34</v>
      </c>
      <c r="AJ90" s="41"/>
      <c r="AK90" s="41"/>
      <c r="AL90" s="41"/>
      <c r="AM90" s="81" t="str">
        <f>IF(E20="","",E20)</f>
        <v xml:space="preserve"> 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58</v>
      </c>
      <c r="D92" s="95"/>
      <c r="E92" s="95"/>
      <c r="F92" s="95"/>
      <c r="G92" s="95"/>
      <c r="H92" s="96"/>
      <c r="I92" s="97" t="s">
        <v>59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60</v>
      </c>
      <c r="AH92" s="95"/>
      <c r="AI92" s="95"/>
      <c r="AJ92" s="95"/>
      <c r="AK92" s="95"/>
      <c r="AL92" s="95"/>
      <c r="AM92" s="95"/>
      <c r="AN92" s="97" t="s">
        <v>61</v>
      </c>
      <c r="AO92" s="95"/>
      <c r="AP92" s="99"/>
      <c r="AQ92" s="100" t="s">
        <v>62</v>
      </c>
      <c r="AR92" s="45"/>
      <c r="AS92" s="101" t="s">
        <v>63</v>
      </c>
      <c r="AT92" s="102" t="s">
        <v>64</v>
      </c>
      <c r="AU92" s="102" t="s">
        <v>65</v>
      </c>
      <c r="AV92" s="102" t="s">
        <v>66</v>
      </c>
      <c r="AW92" s="102" t="s">
        <v>67</v>
      </c>
      <c r="AX92" s="102" t="s">
        <v>68</v>
      </c>
      <c r="AY92" s="102" t="s">
        <v>69</v>
      </c>
      <c r="AZ92" s="102" t="s">
        <v>70</v>
      </c>
      <c r="BA92" s="102" t="s">
        <v>71</v>
      </c>
      <c r="BB92" s="102" t="s">
        <v>72</v>
      </c>
      <c r="BC92" s="102" t="s">
        <v>73</v>
      </c>
      <c r="BD92" s="103" t="s">
        <v>74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75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ROUND(SUM(AG95:AG101),2)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ROUND(SUM(AS95:AS101),2)</f>
        <v>0</v>
      </c>
      <c r="AT94" s="115">
        <f>ROUND(SUM(AV94:AW94),2)</f>
        <v>0</v>
      </c>
      <c r="AU94" s="116">
        <f>ROUND(SUM(AU95:AU101),5)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ROUND(SUM(AZ95:AZ101),2)</f>
        <v>0</v>
      </c>
      <c r="BA94" s="115">
        <f>ROUND(SUM(BA95:BA101),2)</f>
        <v>0</v>
      </c>
      <c r="BB94" s="115">
        <f>ROUND(SUM(BB95:BB101),2)</f>
        <v>0</v>
      </c>
      <c r="BC94" s="115">
        <f>ROUND(SUM(BC95:BC101),2)</f>
        <v>0</v>
      </c>
      <c r="BD94" s="117">
        <f>ROUND(SUM(BD95:BD101),2)</f>
        <v>0</v>
      </c>
      <c r="BE94" s="6"/>
      <c r="BS94" s="118" t="s">
        <v>76</v>
      </c>
      <c r="BT94" s="118" t="s">
        <v>77</v>
      </c>
      <c r="BU94" s="119" t="s">
        <v>78</v>
      </c>
      <c r="BV94" s="118" t="s">
        <v>79</v>
      </c>
      <c r="BW94" s="118" t="s">
        <v>5</v>
      </c>
      <c r="BX94" s="118" t="s">
        <v>80</v>
      </c>
      <c r="CL94" s="118" t="s">
        <v>1</v>
      </c>
    </row>
    <row r="95" s="7" customFormat="1" ht="16.5" customHeight="1">
      <c r="A95" s="120" t="s">
        <v>81</v>
      </c>
      <c r="B95" s="121"/>
      <c r="C95" s="122"/>
      <c r="D95" s="123" t="s">
        <v>82</v>
      </c>
      <c r="E95" s="123"/>
      <c r="F95" s="123"/>
      <c r="G95" s="123"/>
      <c r="H95" s="123"/>
      <c r="I95" s="124"/>
      <c r="J95" s="123" t="s">
        <v>83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'01 - SO01 - ASŘ'!J30</f>
        <v>0</v>
      </c>
      <c r="AH95" s="124"/>
      <c r="AI95" s="124"/>
      <c r="AJ95" s="124"/>
      <c r="AK95" s="124"/>
      <c r="AL95" s="124"/>
      <c r="AM95" s="124"/>
      <c r="AN95" s="125">
        <f>SUM(AG95,AT95)</f>
        <v>0</v>
      </c>
      <c r="AO95" s="124"/>
      <c r="AP95" s="124"/>
      <c r="AQ95" s="126" t="s">
        <v>84</v>
      </c>
      <c r="AR95" s="127"/>
      <c r="AS95" s="128">
        <v>0</v>
      </c>
      <c r="AT95" s="129">
        <f>ROUND(SUM(AV95:AW95),2)</f>
        <v>0</v>
      </c>
      <c r="AU95" s="130">
        <f>'01 - SO01 - ASŘ'!P134</f>
        <v>0</v>
      </c>
      <c r="AV95" s="129">
        <f>'01 - SO01 - ASŘ'!J33</f>
        <v>0</v>
      </c>
      <c r="AW95" s="129">
        <f>'01 - SO01 - ASŘ'!J34</f>
        <v>0</v>
      </c>
      <c r="AX95" s="129">
        <f>'01 - SO01 - ASŘ'!J35</f>
        <v>0</v>
      </c>
      <c r="AY95" s="129">
        <f>'01 - SO01 - ASŘ'!J36</f>
        <v>0</v>
      </c>
      <c r="AZ95" s="129">
        <f>'01 - SO01 - ASŘ'!F33</f>
        <v>0</v>
      </c>
      <c r="BA95" s="129">
        <f>'01 - SO01 - ASŘ'!F34</f>
        <v>0</v>
      </c>
      <c r="BB95" s="129">
        <f>'01 - SO01 - ASŘ'!F35</f>
        <v>0</v>
      </c>
      <c r="BC95" s="129">
        <f>'01 - SO01 - ASŘ'!F36</f>
        <v>0</v>
      </c>
      <c r="BD95" s="131">
        <f>'01 - SO01 - ASŘ'!F37</f>
        <v>0</v>
      </c>
      <c r="BE95" s="7"/>
      <c r="BT95" s="132" t="s">
        <v>85</v>
      </c>
      <c r="BV95" s="132" t="s">
        <v>79</v>
      </c>
      <c r="BW95" s="132" t="s">
        <v>86</v>
      </c>
      <c r="BX95" s="132" t="s">
        <v>5</v>
      </c>
      <c r="CL95" s="132" t="s">
        <v>1</v>
      </c>
      <c r="CM95" s="132" t="s">
        <v>87</v>
      </c>
    </row>
    <row r="96" s="7" customFormat="1" ht="16.5" customHeight="1">
      <c r="A96" s="120" t="s">
        <v>81</v>
      </c>
      <c r="B96" s="121"/>
      <c r="C96" s="122"/>
      <c r="D96" s="123" t="s">
        <v>88</v>
      </c>
      <c r="E96" s="123"/>
      <c r="F96" s="123"/>
      <c r="G96" s="123"/>
      <c r="H96" s="123"/>
      <c r="I96" s="124"/>
      <c r="J96" s="123" t="s">
        <v>89</v>
      </c>
      <c r="K96" s="123"/>
      <c r="L96" s="123"/>
      <c r="M96" s="123"/>
      <c r="N96" s="123"/>
      <c r="O96" s="123"/>
      <c r="P96" s="123"/>
      <c r="Q96" s="123"/>
      <c r="R96" s="123"/>
      <c r="S96" s="123"/>
      <c r="T96" s="123"/>
      <c r="U96" s="123"/>
      <c r="V96" s="123"/>
      <c r="W96" s="123"/>
      <c r="X96" s="123"/>
      <c r="Y96" s="123"/>
      <c r="Z96" s="123"/>
      <c r="AA96" s="123"/>
      <c r="AB96" s="123"/>
      <c r="AC96" s="123"/>
      <c r="AD96" s="123"/>
      <c r="AE96" s="123"/>
      <c r="AF96" s="123"/>
      <c r="AG96" s="125">
        <f>'02 - SO01 - Slaboproud'!J30</f>
        <v>0</v>
      </c>
      <c r="AH96" s="124"/>
      <c r="AI96" s="124"/>
      <c r="AJ96" s="124"/>
      <c r="AK96" s="124"/>
      <c r="AL96" s="124"/>
      <c r="AM96" s="124"/>
      <c r="AN96" s="125">
        <f>SUM(AG96,AT96)</f>
        <v>0</v>
      </c>
      <c r="AO96" s="124"/>
      <c r="AP96" s="124"/>
      <c r="AQ96" s="126" t="s">
        <v>84</v>
      </c>
      <c r="AR96" s="127"/>
      <c r="AS96" s="128">
        <v>0</v>
      </c>
      <c r="AT96" s="129">
        <f>ROUND(SUM(AV96:AW96),2)</f>
        <v>0</v>
      </c>
      <c r="AU96" s="130">
        <f>'02 - SO01 - Slaboproud'!P121</f>
        <v>0</v>
      </c>
      <c r="AV96" s="129">
        <f>'02 - SO01 - Slaboproud'!J33</f>
        <v>0</v>
      </c>
      <c r="AW96" s="129">
        <f>'02 - SO01 - Slaboproud'!J34</f>
        <v>0</v>
      </c>
      <c r="AX96" s="129">
        <f>'02 - SO01 - Slaboproud'!J35</f>
        <v>0</v>
      </c>
      <c r="AY96" s="129">
        <f>'02 - SO01 - Slaboproud'!J36</f>
        <v>0</v>
      </c>
      <c r="AZ96" s="129">
        <f>'02 - SO01 - Slaboproud'!F33</f>
        <v>0</v>
      </c>
      <c r="BA96" s="129">
        <f>'02 - SO01 - Slaboproud'!F34</f>
        <v>0</v>
      </c>
      <c r="BB96" s="129">
        <f>'02 - SO01 - Slaboproud'!F35</f>
        <v>0</v>
      </c>
      <c r="BC96" s="129">
        <f>'02 - SO01 - Slaboproud'!F36</f>
        <v>0</v>
      </c>
      <c r="BD96" s="131">
        <f>'02 - SO01 - Slaboproud'!F37</f>
        <v>0</v>
      </c>
      <c r="BE96" s="7"/>
      <c r="BT96" s="132" t="s">
        <v>85</v>
      </c>
      <c r="BV96" s="132" t="s">
        <v>79</v>
      </c>
      <c r="BW96" s="132" t="s">
        <v>90</v>
      </c>
      <c r="BX96" s="132" t="s">
        <v>5</v>
      </c>
      <c r="CL96" s="132" t="s">
        <v>1</v>
      </c>
      <c r="CM96" s="132" t="s">
        <v>87</v>
      </c>
    </row>
    <row r="97" s="7" customFormat="1" ht="16.5" customHeight="1">
      <c r="A97" s="120" t="s">
        <v>81</v>
      </c>
      <c r="B97" s="121"/>
      <c r="C97" s="122"/>
      <c r="D97" s="123" t="s">
        <v>91</v>
      </c>
      <c r="E97" s="123"/>
      <c r="F97" s="123"/>
      <c r="G97" s="123"/>
      <c r="H97" s="123"/>
      <c r="I97" s="124"/>
      <c r="J97" s="123" t="s">
        <v>92</v>
      </c>
      <c r="K97" s="123"/>
      <c r="L97" s="123"/>
      <c r="M97" s="123"/>
      <c r="N97" s="123"/>
      <c r="O97" s="123"/>
      <c r="P97" s="123"/>
      <c r="Q97" s="123"/>
      <c r="R97" s="123"/>
      <c r="S97" s="123"/>
      <c r="T97" s="123"/>
      <c r="U97" s="123"/>
      <c r="V97" s="123"/>
      <c r="W97" s="123"/>
      <c r="X97" s="123"/>
      <c r="Y97" s="123"/>
      <c r="Z97" s="123"/>
      <c r="AA97" s="123"/>
      <c r="AB97" s="123"/>
      <c r="AC97" s="123"/>
      <c r="AD97" s="123"/>
      <c r="AE97" s="123"/>
      <c r="AF97" s="123"/>
      <c r="AG97" s="125">
        <f>'03 - SO01 - Silnoproud'!J30</f>
        <v>0</v>
      </c>
      <c r="AH97" s="124"/>
      <c r="AI97" s="124"/>
      <c r="AJ97" s="124"/>
      <c r="AK97" s="124"/>
      <c r="AL97" s="124"/>
      <c r="AM97" s="124"/>
      <c r="AN97" s="125">
        <f>SUM(AG97,AT97)</f>
        <v>0</v>
      </c>
      <c r="AO97" s="124"/>
      <c r="AP97" s="124"/>
      <c r="AQ97" s="126" t="s">
        <v>84</v>
      </c>
      <c r="AR97" s="127"/>
      <c r="AS97" s="128">
        <v>0</v>
      </c>
      <c r="AT97" s="129">
        <f>ROUND(SUM(AV97:AW97),2)</f>
        <v>0</v>
      </c>
      <c r="AU97" s="130">
        <f>'03 - SO01 - Silnoproud'!P123</f>
        <v>0</v>
      </c>
      <c r="AV97" s="129">
        <f>'03 - SO01 - Silnoproud'!J33</f>
        <v>0</v>
      </c>
      <c r="AW97" s="129">
        <f>'03 - SO01 - Silnoproud'!J34</f>
        <v>0</v>
      </c>
      <c r="AX97" s="129">
        <f>'03 - SO01 - Silnoproud'!J35</f>
        <v>0</v>
      </c>
      <c r="AY97" s="129">
        <f>'03 - SO01 - Silnoproud'!J36</f>
        <v>0</v>
      </c>
      <c r="AZ97" s="129">
        <f>'03 - SO01 - Silnoproud'!F33</f>
        <v>0</v>
      </c>
      <c r="BA97" s="129">
        <f>'03 - SO01 - Silnoproud'!F34</f>
        <v>0</v>
      </c>
      <c r="BB97" s="129">
        <f>'03 - SO01 - Silnoproud'!F35</f>
        <v>0</v>
      </c>
      <c r="BC97" s="129">
        <f>'03 - SO01 - Silnoproud'!F36</f>
        <v>0</v>
      </c>
      <c r="BD97" s="131">
        <f>'03 - SO01 - Silnoproud'!F37</f>
        <v>0</v>
      </c>
      <c r="BE97" s="7"/>
      <c r="BT97" s="132" t="s">
        <v>85</v>
      </c>
      <c r="BV97" s="132" t="s">
        <v>79</v>
      </c>
      <c r="BW97" s="132" t="s">
        <v>93</v>
      </c>
      <c r="BX97" s="132" t="s">
        <v>5</v>
      </c>
      <c r="CL97" s="132" t="s">
        <v>1</v>
      </c>
      <c r="CM97" s="132" t="s">
        <v>87</v>
      </c>
    </row>
    <row r="98" s="7" customFormat="1" ht="16.5" customHeight="1">
      <c r="A98" s="120" t="s">
        <v>81</v>
      </c>
      <c r="B98" s="121"/>
      <c r="C98" s="122"/>
      <c r="D98" s="123" t="s">
        <v>94</v>
      </c>
      <c r="E98" s="123"/>
      <c r="F98" s="123"/>
      <c r="G98" s="123"/>
      <c r="H98" s="123"/>
      <c r="I98" s="124"/>
      <c r="J98" s="123" t="s">
        <v>95</v>
      </c>
      <c r="K98" s="123"/>
      <c r="L98" s="123"/>
      <c r="M98" s="123"/>
      <c r="N98" s="123"/>
      <c r="O98" s="123"/>
      <c r="P98" s="123"/>
      <c r="Q98" s="123"/>
      <c r="R98" s="123"/>
      <c r="S98" s="123"/>
      <c r="T98" s="123"/>
      <c r="U98" s="123"/>
      <c r="V98" s="123"/>
      <c r="W98" s="123"/>
      <c r="X98" s="123"/>
      <c r="Y98" s="123"/>
      <c r="Z98" s="123"/>
      <c r="AA98" s="123"/>
      <c r="AB98" s="123"/>
      <c r="AC98" s="123"/>
      <c r="AD98" s="123"/>
      <c r="AE98" s="123"/>
      <c r="AF98" s="123"/>
      <c r="AG98" s="125">
        <f>'04 - SO02 - ASŘ'!J30</f>
        <v>0</v>
      </c>
      <c r="AH98" s="124"/>
      <c r="AI98" s="124"/>
      <c r="AJ98" s="124"/>
      <c r="AK98" s="124"/>
      <c r="AL98" s="124"/>
      <c r="AM98" s="124"/>
      <c r="AN98" s="125">
        <f>SUM(AG98,AT98)</f>
        <v>0</v>
      </c>
      <c r="AO98" s="124"/>
      <c r="AP98" s="124"/>
      <c r="AQ98" s="126" t="s">
        <v>84</v>
      </c>
      <c r="AR98" s="127"/>
      <c r="AS98" s="128">
        <v>0</v>
      </c>
      <c r="AT98" s="129">
        <f>ROUND(SUM(AV98:AW98),2)</f>
        <v>0</v>
      </c>
      <c r="AU98" s="130">
        <f>'04 - SO02 - ASŘ'!P133</f>
        <v>0</v>
      </c>
      <c r="AV98" s="129">
        <f>'04 - SO02 - ASŘ'!J33</f>
        <v>0</v>
      </c>
      <c r="AW98" s="129">
        <f>'04 - SO02 - ASŘ'!J34</f>
        <v>0</v>
      </c>
      <c r="AX98" s="129">
        <f>'04 - SO02 - ASŘ'!J35</f>
        <v>0</v>
      </c>
      <c r="AY98" s="129">
        <f>'04 - SO02 - ASŘ'!J36</f>
        <v>0</v>
      </c>
      <c r="AZ98" s="129">
        <f>'04 - SO02 - ASŘ'!F33</f>
        <v>0</v>
      </c>
      <c r="BA98" s="129">
        <f>'04 - SO02 - ASŘ'!F34</f>
        <v>0</v>
      </c>
      <c r="BB98" s="129">
        <f>'04 - SO02 - ASŘ'!F35</f>
        <v>0</v>
      </c>
      <c r="BC98" s="129">
        <f>'04 - SO02 - ASŘ'!F36</f>
        <v>0</v>
      </c>
      <c r="BD98" s="131">
        <f>'04 - SO02 - ASŘ'!F37</f>
        <v>0</v>
      </c>
      <c r="BE98" s="7"/>
      <c r="BT98" s="132" t="s">
        <v>85</v>
      </c>
      <c r="BV98" s="132" t="s">
        <v>79</v>
      </c>
      <c r="BW98" s="132" t="s">
        <v>96</v>
      </c>
      <c r="BX98" s="132" t="s">
        <v>5</v>
      </c>
      <c r="CL98" s="132" t="s">
        <v>1</v>
      </c>
      <c r="CM98" s="132" t="s">
        <v>87</v>
      </c>
    </row>
    <row r="99" s="7" customFormat="1" ht="16.5" customHeight="1">
      <c r="A99" s="120" t="s">
        <v>81</v>
      </c>
      <c r="B99" s="121"/>
      <c r="C99" s="122"/>
      <c r="D99" s="123" t="s">
        <v>97</v>
      </c>
      <c r="E99" s="123"/>
      <c r="F99" s="123"/>
      <c r="G99" s="123"/>
      <c r="H99" s="123"/>
      <c r="I99" s="124"/>
      <c r="J99" s="123" t="s">
        <v>98</v>
      </c>
      <c r="K99" s="123"/>
      <c r="L99" s="123"/>
      <c r="M99" s="123"/>
      <c r="N99" s="123"/>
      <c r="O99" s="123"/>
      <c r="P99" s="123"/>
      <c r="Q99" s="123"/>
      <c r="R99" s="123"/>
      <c r="S99" s="123"/>
      <c r="T99" s="123"/>
      <c r="U99" s="123"/>
      <c r="V99" s="123"/>
      <c r="W99" s="123"/>
      <c r="X99" s="123"/>
      <c r="Y99" s="123"/>
      <c r="Z99" s="123"/>
      <c r="AA99" s="123"/>
      <c r="AB99" s="123"/>
      <c r="AC99" s="123"/>
      <c r="AD99" s="123"/>
      <c r="AE99" s="123"/>
      <c r="AF99" s="123"/>
      <c r="AG99" s="125">
        <f>'05 - SO02 - Slaboproud'!J30</f>
        <v>0</v>
      </c>
      <c r="AH99" s="124"/>
      <c r="AI99" s="124"/>
      <c r="AJ99" s="124"/>
      <c r="AK99" s="124"/>
      <c r="AL99" s="124"/>
      <c r="AM99" s="124"/>
      <c r="AN99" s="125">
        <f>SUM(AG99,AT99)</f>
        <v>0</v>
      </c>
      <c r="AO99" s="124"/>
      <c r="AP99" s="124"/>
      <c r="AQ99" s="126" t="s">
        <v>84</v>
      </c>
      <c r="AR99" s="127"/>
      <c r="AS99" s="128">
        <v>0</v>
      </c>
      <c r="AT99" s="129">
        <f>ROUND(SUM(AV99:AW99),2)</f>
        <v>0</v>
      </c>
      <c r="AU99" s="130">
        <f>'05 - SO02 - Slaboproud'!P118</f>
        <v>0</v>
      </c>
      <c r="AV99" s="129">
        <f>'05 - SO02 - Slaboproud'!J33</f>
        <v>0</v>
      </c>
      <c r="AW99" s="129">
        <f>'05 - SO02 - Slaboproud'!J34</f>
        <v>0</v>
      </c>
      <c r="AX99" s="129">
        <f>'05 - SO02 - Slaboproud'!J35</f>
        <v>0</v>
      </c>
      <c r="AY99" s="129">
        <f>'05 - SO02 - Slaboproud'!J36</f>
        <v>0</v>
      </c>
      <c r="AZ99" s="129">
        <f>'05 - SO02 - Slaboproud'!F33</f>
        <v>0</v>
      </c>
      <c r="BA99" s="129">
        <f>'05 - SO02 - Slaboproud'!F34</f>
        <v>0</v>
      </c>
      <c r="BB99" s="129">
        <f>'05 - SO02 - Slaboproud'!F35</f>
        <v>0</v>
      </c>
      <c r="BC99" s="129">
        <f>'05 - SO02 - Slaboproud'!F36</f>
        <v>0</v>
      </c>
      <c r="BD99" s="131">
        <f>'05 - SO02 - Slaboproud'!F37</f>
        <v>0</v>
      </c>
      <c r="BE99" s="7"/>
      <c r="BT99" s="132" t="s">
        <v>85</v>
      </c>
      <c r="BV99" s="132" t="s">
        <v>79</v>
      </c>
      <c r="BW99" s="132" t="s">
        <v>99</v>
      </c>
      <c r="BX99" s="132" t="s">
        <v>5</v>
      </c>
      <c r="CL99" s="132" t="s">
        <v>1</v>
      </c>
      <c r="CM99" s="132" t="s">
        <v>87</v>
      </c>
    </row>
    <row r="100" s="7" customFormat="1" ht="16.5" customHeight="1">
      <c r="A100" s="120" t="s">
        <v>81</v>
      </c>
      <c r="B100" s="121"/>
      <c r="C100" s="122"/>
      <c r="D100" s="123" t="s">
        <v>100</v>
      </c>
      <c r="E100" s="123"/>
      <c r="F100" s="123"/>
      <c r="G100" s="123"/>
      <c r="H100" s="123"/>
      <c r="I100" s="124"/>
      <c r="J100" s="123" t="s">
        <v>101</v>
      </c>
      <c r="K100" s="123"/>
      <c r="L100" s="123"/>
      <c r="M100" s="123"/>
      <c r="N100" s="123"/>
      <c r="O100" s="123"/>
      <c r="P100" s="123"/>
      <c r="Q100" s="123"/>
      <c r="R100" s="123"/>
      <c r="S100" s="123"/>
      <c r="T100" s="123"/>
      <c r="U100" s="123"/>
      <c r="V100" s="123"/>
      <c r="W100" s="123"/>
      <c r="X100" s="123"/>
      <c r="Y100" s="123"/>
      <c r="Z100" s="123"/>
      <c r="AA100" s="123"/>
      <c r="AB100" s="123"/>
      <c r="AC100" s="123"/>
      <c r="AD100" s="123"/>
      <c r="AE100" s="123"/>
      <c r="AF100" s="123"/>
      <c r="AG100" s="125">
        <f>'06 - SO02 - Silnoproud'!J30</f>
        <v>0</v>
      </c>
      <c r="AH100" s="124"/>
      <c r="AI100" s="124"/>
      <c r="AJ100" s="124"/>
      <c r="AK100" s="124"/>
      <c r="AL100" s="124"/>
      <c r="AM100" s="124"/>
      <c r="AN100" s="125">
        <f>SUM(AG100,AT100)</f>
        <v>0</v>
      </c>
      <c r="AO100" s="124"/>
      <c r="AP100" s="124"/>
      <c r="AQ100" s="126" t="s">
        <v>84</v>
      </c>
      <c r="AR100" s="127"/>
      <c r="AS100" s="128">
        <v>0</v>
      </c>
      <c r="AT100" s="129">
        <f>ROUND(SUM(AV100:AW100),2)</f>
        <v>0</v>
      </c>
      <c r="AU100" s="130">
        <f>'06 - SO02 - Silnoproud'!P123</f>
        <v>0</v>
      </c>
      <c r="AV100" s="129">
        <f>'06 - SO02 - Silnoproud'!J33</f>
        <v>0</v>
      </c>
      <c r="AW100" s="129">
        <f>'06 - SO02 - Silnoproud'!J34</f>
        <v>0</v>
      </c>
      <c r="AX100" s="129">
        <f>'06 - SO02 - Silnoproud'!J35</f>
        <v>0</v>
      </c>
      <c r="AY100" s="129">
        <f>'06 - SO02 - Silnoproud'!J36</f>
        <v>0</v>
      </c>
      <c r="AZ100" s="129">
        <f>'06 - SO02 - Silnoproud'!F33</f>
        <v>0</v>
      </c>
      <c r="BA100" s="129">
        <f>'06 - SO02 - Silnoproud'!F34</f>
        <v>0</v>
      </c>
      <c r="BB100" s="129">
        <f>'06 - SO02 - Silnoproud'!F35</f>
        <v>0</v>
      </c>
      <c r="BC100" s="129">
        <f>'06 - SO02 - Silnoproud'!F36</f>
        <v>0</v>
      </c>
      <c r="BD100" s="131">
        <f>'06 - SO02 - Silnoproud'!F37</f>
        <v>0</v>
      </c>
      <c r="BE100" s="7"/>
      <c r="BT100" s="132" t="s">
        <v>85</v>
      </c>
      <c r="BV100" s="132" t="s">
        <v>79</v>
      </c>
      <c r="BW100" s="132" t="s">
        <v>102</v>
      </c>
      <c r="BX100" s="132" t="s">
        <v>5</v>
      </c>
      <c r="CL100" s="132" t="s">
        <v>1</v>
      </c>
      <c r="CM100" s="132" t="s">
        <v>87</v>
      </c>
    </row>
    <row r="101" s="7" customFormat="1" ht="16.5" customHeight="1">
      <c r="A101" s="120" t="s">
        <v>81</v>
      </c>
      <c r="B101" s="121"/>
      <c r="C101" s="122"/>
      <c r="D101" s="123" t="s">
        <v>103</v>
      </c>
      <c r="E101" s="123"/>
      <c r="F101" s="123"/>
      <c r="G101" s="123"/>
      <c r="H101" s="123"/>
      <c r="I101" s="124"/>
      <c r="J101" s="123" t="s">
        <v>104</v>
      </c>
      <c r="K101" s="123"/>
      <c r="L101" s="123"/>
      <c r="M101" s="123"/>
      <c r="N101" s="123"/>
      <c r="O101" s="123"/>
      <c r="P101" s="123"/>
      <c r="Q101" s="123"/>
      <c r="R101" s="123"/>
      <c r="S101" s="123"/>
      <c r="T101" s="123"/>
      <c r="U101" s="123"/>
      <c r="V101" s="123"/>
      <c r="W101" s="123"/>
      <c r="X101" s="123"/>
      <c r="Y101" s="123"/>
      <c r="Z101" s="123"/>
      <c r="AA101" s="123"/>
      <c r="AB101" s="123"/>
      <c r="AC101" s="123"/>
      <c r="AD101" s="123"/>
      <c r="AE101" s="123"/>
      <c r="AF101" s="123"/>
      <c r="AG101" s="125">
        <f>'07 - VRN'!J30</f>
        <v>0</v>
      </c>
      <c r="AH101" s="124"/>
      <c r="AI101" s="124"/>
      <c r="AJ101" s="124"/>
      <c r="AK101" s="124"/>
      <c r="AL101" s="124"/>
      <c r="AM101" s="124"/>
      <c r="AN101" s="125">
        <f>SUM(AG101,AT101)</f>
        <v>0</v>
      </c>
      <c r="AO101" s="124"/>
      <c r="AP101" s="124"/>
      <c r="AQ101" s="126" t="s">
        <v>84</v>
      </c>
      <c r="AR101" s="127"/>
      <c r="AS101" s="133">
        <v>0</v>
      </c>
      <c r="AT101" s="134">
        <f>ROUND(SUM(AV101:AW101),2)</f>
        <v>0</v>
      </c>
      <c r="AU101" s="135">
        <f>'07 - VRN'!P120</f>
        <v>0</v>
      </c>
      <c r="AV101" s="134">
        <f>'07 - VRN'!J33</f>
        <v>0</v>
      </c>
      <c r="AW101" s="134">
        <f>'07 - VRN'!J34</f>
        <v>0</v>
      </c>
      <c r="AX101" s="134">
        <f>'07 - VRN'!J35</f>
        <v>0</v>
      </c>
      <c r="AY101" s="134">
        <f>'07 - VRN'!J36</f>
        <v>0</v>
      </c>
      <c r="AZ101" s="134">
        <f>'07 - VRN'!F33</f>
        <v>0</v>
      </c>
      <c r="BA101" s="134">
        <f>'07 - VRN'!F34</f>
        <v>0</v>
      </c>
      <c r="BB101" s="134">
        <f>'07 - VRN'!F35</f>
        <v>0</v>
      </c>
      <c r="BC101" s="134">
        <f>'07 - VRN'!F36</f>
        <v>0</v>
      </c>
      <c r="BD101" s="136">
        <f>'07 - VRN'!F37</f>
        <v>0</v>
      </c>
      <c r="BE101" s="7"/>
      <c r="BT101" s="132" t="s">
        <v>85</v>
      </c>
      <c r="BV101" s="132" t="s">
        <v>79</v>
      </c>
      <c r="BW101" s="132" t="s">
        <v>105</v>
      </c>
      <c r="BX101" s="132" t="s">
        <v>5</v>
      </c>
      <c r="CL101" s="132" t="s">
        <v>1</v>
      </c>
      <c r="CM101" s="132" t="s">
        <v>87</v>
      </c>
    </row>
    <row r="102" s="2" customFormat="1" ht="30" customHeight="1">
      <c r="A102" s="39"/>
      <c r="B102" s="40"/>
      <c r="C102" s="41"/>
      <c r="D102" s="41"/>
      <c r="E102" s="41"/>
      <c r="F102" s="41"/>
      <c r="G102" s="41"/>
      <c r="H102" s="41"/>
      <c r="I102" s="41"/>
      <c r="J102" s="41"/>
      <c r="K102" s="41"/>
      <c r="L102" s="41"/>
      <c r="M102" s="41"/>
      <c r="N102" s="41"/>
      <c r="O102" s="41"/>
      <c r="P102" s="41"/>
      <c r="Q102" s="41"/>
      <c r="R102" s="41"/>
      <c r="S102" s="41"/>
      <c r="T102" s="41"/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F102" s="41"/>
      <c r="AG102" s="41"/>
      <c r="AH102" s="41"/>
      <c r="AI102" s="41"/>
      <c r="AJ102" s="41"/>
      <c r="AK102" s="41"/>
      <c r="AL102" s="41"/>
      <c r="AM102" s="41"/>
      <c r="AN102" s="41"/>
      <c r="AO102" s="41"/>
      <c r="AP102" s="41"/>
      <c r="AQ102" s="41"/>
      <c r="AR102" s="45"/>
      <c r="AS102" s="39"/>
      <c r="AT102" s="39"/>
      <c r="AU102" s="39"/>
      <c r="AV102" s="39"/>
      <c r="AW102" s="39"/>
      <c r="AX102" s="39"/>
      <c r="AY102" s="39"/>
      <c r="AZ102" s="39"/>
      <c r="BA102" s="39"/>
      <c r="BB102" s="39"/>
      <c r="BC102" s="39"/>
      <c r="BD102" s="39"/>
      <c r="BE102" s="39"/>
    </row>
    <row r="103" s="2" customFormat="1" ht="6.96" customHeight="1">
      <c r="A103" s="39"/>
      <c r="B103" s="67"/>
      <c r="C103" s="68"/>
      <c r="D103" s="68"/>
      <c r="E103" s="68"/>
      <c r="F103" s="68"/>
      <c r="G103" s="68"/>
      <c r="H103" s="68"/>
      <c r="I103" s="68"/>
      <c r="J103" s="68"/>
      <c r="K103" s="68"/>
      <c r="L103" s="68"/>
      <c r="M103" s="68"/>
      <c r="N103" s="68"/>
      <c r="O103" s="68"/>
      <c r="P103" s="68"/>
      <c r="Q103" s="68"/>
      <c r="R103" s="68"/>
      <c r="S103" s="68"/>
      <c r="T103" s="68"/>
      <c r="U103" s="68"/>
      <c r="V103" s="68"/>
      <c r="W103" s="68"/>
      <c r="X103" s="68"/>
      <c r="Y103" s="68"/>
      <c r="Z103" s="68"/>
      <c r="AA103" s="68"/>
      <c r="AB103" s="68"/>
      <c r="AC103" s="68"/>
      <c r="AD103" s="68"/>
      <c r="AE103" s="68"/>
      <c r="AF103" s="68"/>
      <c r="AG103" s="68"/>
      <c r="AH103" s="68"/>
      <c r="AI103" s="68"/>
      <c r="AJ103" s="68"/>
      <c r="AK103" s="68"/>
      <c r="AL103" s="68"/>
      <c r="AM103" s="68"/>
      <c r="AN103" s="68"/>
      <c r="AO103" s="68"/>
      <c r="AP103" s="68"/>
      <c r="AQ103" s="68"/>
      <c r="AR103" s="45"/>
      <c r="AS103" s="39"/>
      <c r="AT103" s="39"/>
      <c r="AU103" s="39"/>
      <c r="AV103" s="39"/>
      <c r="AW103" s="39"/>
      <c r="AX103" s="39"/>
      <c r="AY103" s="39"/>
      <c r="AZ103" s="39"/>
      <c r="BA103" s="39"/>
      <c r="BB103" s="39"/>
      <c r="BC103" s="39"/>
      <c r="BD103" s="39"/>
      <c r="BE103" s="39"/>
    </row>
  </sheetData>
  <sheetProtection sheet="1" formatColumns="0" formatRows="0" objects="1" scenarios="1" spinCount="100000" saltValue="BpNljMeHTUR6qGPrGnxehuEyCXKZP4YviEXnOCkQhn+cIHBXh/mJxBJitCdBDir2HrGmHWMWQia8f1nqBHLzbQ==" hashValue="IgO49SPyeapRsiZvhTeDV/9hPSWQBsEJePg974eap+xDpImsPvjsLDMFdGY8+9JwVhrla55ivkSv4EYSedeK5A==" algorithmName="SHA-512" password="CC35"/>
  <mergeCells count="66">
    <mergeCell ref="L85:AO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AN100:AP100"/>
    <mergeCell ref="AG100:AM100"/>
    <mergeCell ref="D100:H100"/>
    <mergeCell ref="J100:AF100"/>
    <mergeCell ref="AN101:AP101"/>
    <mergeCell ref="AG101:AM101"/>
    <mergeCell ref="D101:H101"/>
    <mergeCell ref="J101:AF101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01 - SO01 - ASŘ'!C2" display="/"/>
    <hyperlink ref="A96" location="'02 - SO01 - Slaboproud'!C2" display="/"/>
    <hyperlink ref="A97" location="'03 - SO01 - Silnoproud'!C2" display="/"/>
    <hyperlink ref="A98" location="'04 - SO02 - ASŘ'!C2" display="/"/>
    <hyperlink ref="A99" location="'05 - SO02 - Slaboproud'!C2" display="/"/>
    <hyperlink ref="A100" location="'06 - SO02 - Silnoproud'!C2" display="/"/>
    <hyperlink ref="A101" location="'07 - VRN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86</v>
      </c>
      <c r="AZ2" s="137" t="s">
        <v>106</v>
      </c>
      <c r="BA2" s="137" t="s">
        <v>107</v>
      </c>
      <c r="BB2" s="137" t="s">
        <v>1</v>
      </c>
      <c r="BC2" s="137" t="s">
        <v>108</v>
      </c>
      <c r="BD2" s="137" t="s">
        <v>109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1"/>
      <c r="AT3" s="18" t="s">
        <v>87</v>
      </c>
      <c r="AZ3" s="137" t="s">
        <v>110</v>
      </c>
      <c r="BA3" s="137" t="s">
        <v>111</v>
      </c>
      <c r="BB3" s="137" t="s">
        <v>1</v>
      </c>
      <c r="BC3" s="137" t="s">
        <v>112</v>
      </c>
      <c r="BD3" s="137" t="s">
        <v>109</v>
      </c>
    </row>
    <row r="4" s="1" customFormat="1" ht="24.96" customHeight="1">
      <c r="B4" s="21"/>
      <c r="D4" s="140" t="s">
        <v>113</v>
      </c>
      <c r="L4" s="21"/>
      <c r="M4" s="141" t="s">
        <v>10</v>
      </c>
      <c r="AT4" s="18" t="s">
        <v>4</v>
      </c>
      <c r="AZ4" s="137" t="s">
        <v>114</v>
      </c>
      <c r="BA4" s="137" t="s">
        <v>115</v>
      </c>
      <c r="BB4" s="137" t="s">
        <v>1</v>
      </c>
      <c r="BC4" s="137" t="s">
        <v>116</v>
      </c>
      <c r="BD4" s="137" t="s">
        <v>109</v>
      </c>
    </row>
    <row r="5" s="1" customFormat="1" ht="6.96" customHeight="1">
      <c r="B5" s="21"/>
      <c r="L5" s="21"/>
      <c r="AZ5" s="137" t="s">
        <v>117</v>
      </c>
      <c r="BA5" s="137" t="s">
        <v>118</v>
      </c>
      <c r="BB5" s="137" t="s">
        <v>1</v>
      </c>
      <c r="BC5" s="137" t="s">
        <v>119</v>
      </c>
      <c r="BD5" s="137" t="s">
        <v>109</v>
      </c>
    </row>
    <row r="6" s="1" customFormat="1" ht="12" customHeight="1">
      <c r="B6" s="21"/>
      <c r="D6" s="142" t="s">
        <v>16</v>
      </c>
      <c r="L6" s="21"/>
      <c r="AZ6" s="137" t="s">
        <v>120</v>
      </c>
      <c r="BA6" s="137" t="s">
        <v>121</v>
      </c>
      <c r="BB6" s="137" t="s">
        <v>1</v>
      </c>
      <c r="BC6" s="137" t="s">
        <v>122</v>
      </c>
      <c r="BD6" s="137" t="s">
        <v>109</v>
      </c>
    </row>
    <row r="7" s="1" customFormat="1" ht="16.5" customHeight="1">
      <c r="B7" s="21"/>
      <c r="E7" s="143" t="str">
        <f>'Rekapitulace stavby'!K6</f>
        <v>Brno Kounicova ADM-oprava kanceláří 2NP (SMT+ST Brno)</v>
      </c>
      <c r="F7" s="142"/>
      <c r="G7" s="142"/>
      <c r="H7" s="142"/>
      <c r="L7" s="21"/>
      <c r="AZ7" s="137" t="s">
        <v>123</v>
      </c>
      <c r="BA7" s="137" t="s">
        <v>124</v>
      </c>
      <c r="BB7" s="137" t="s">
        <v>1</v>
      </c>
      <c r="BC7" s="137" t="s">
        <v>125</v>
      </c>
      <c r="BD7" s="137" t="s">
        <v>109</v>
      </c>
    </row>
    <row r="8" s="2" customFormat="1" ht="12" customHeight="1">
      <c r="A8" s="39"/>
      <c r="B8" s="45"/>
      <c r="C8" s="39"/>
      <c r="D8" s="142" t="s">
        <v>126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  <c r="AZ8" s="137" t="s">
        <v>127</v>
      </c>
      <c r="BA8" s="137" t="s">
        <v>128</v>
      </c>
      <c r="BB8" s="137" t="s">
        <v>1</v>
      </c>
      <c r="BC8" s="137" t="s">
        <v>129</v>
      </c>
      <c r="BD8" s="137" t="s">
        <v>109</v>
      </c>
    </row>
    <row r="9" s="2" customFormat="1" ht="16.5" customHeight="1">
      <c r="A9" s="39"/>
      <c r="B9" s="45"/>
      <c r="C9" s="39"/>
      <c r="D9" s="39"/>
      <c r="E9" s="144" t="s">
        <v>130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  <c r="AZ9" s="137" t="s">
        <v>131</v>
      </c>
      <c r="BA9" s="137" t="s">
        <v>132</v>
      </c>
      <c r="BB9" s="137" t="s">
        <v>1</v>
      </c>
      <c r="BC9" s="137" t="s">
        <v>133</v>
      </c>
      <c r="BD9" s="137" t="s">
        <v>109</v>
      </c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Z10" s="137" t="s">
        <v>134</v>
      </c>
      <c r="BA10" s="137" t="s">
        <v>135</v>
      </c>
      <c r="BB10" s="137" t="s">
        <v>1</v>
      </c>
      <c r="BC10" s="137" t="s">
        <v>136</v>
      </c>
      <c r="BD10" s="137" t="s">
        <v>109</v>
      </c>
    </row>
    <row r="11" s="2" customFormat="1" ht="12" customHeight="1">
      <c r="A11" s="39"/>
      <c r="B11" s="45"/>
      <c r="C11" s="39"/>
      <c r="D11" s="142" t="s">
        <v>18</v>
      </c>
      <c r="E11" s="39"/>
      <c r="F11" s="145" t="s">
        <v>1</v>
      </c>
      <c r="G11" s="39"/>
      <c r="H11" s="39"/>
      <c r="I11" s="142" t="s">
        <v>19</v>
      </c>
      <c r="J11" s="145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  <c r="AZ11" s="137" t="s">
        <v>137</v>
      </c>
      <c r="BA11" s="137" t="s">
        <v>138</v>
      </c>
      <c r="BB11" s="137" t="s">
        <v>1</v>
      </c>
      <c r="BC11" s="137" t="s">
        <v>139</v>
      </c>
      <c r="BD11" s="137" t="s">
        <v>109</v>
      </c>
    </row>
    <row r="12" s="2" customFormat="1" ht="12" customHeight="1">
      <c r="A12" s="39"/>
      <c r="B12" s="45"/>
      <c r="C12" s="39"/>
      <c r="D12" s="142" t="s">
        <v>20</v>
      </c>
      <c r="E12" s="39"/>
      <c r="F12" s="145" t="s">
        <v>21</v>
      </c>
      <c r="G12" s="39"/>
      <c r="H12" s="39"/>
      <c r="I12" s="142" t="s">
        <v>22</v>
      </c>
      <c r="J12" s="146" t="str">
        <f>'Rekapitulace stavby'!AN8</f>
        <v>25. 8. 2023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  <c r="AZ12" s="137" t="s">
        <v>140</v>
      </c>
      <c r="BA12" s="137" t="s">
        <v>141</v>
      </c>
      <c r="BB12" s="137" t="s">
        <v>1</v>
      </c>
      <c r="BC12" s="137" t="s">
        <v>142</v>
      </c>
      <c r="BD12" s="137" t="s">
        <v>109</v>
      </c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Z13" s="137" t="s">
        <v>143</v>
      </c>
      <c r="BA13" s="137" t="s">
        <v>144</v>
      </c>
      <c r="BB13" s="137" t="s">
        <v>1</v>
      </c>
      <c r="BC13" s="137" t="s">
        <v>145</v>
      </c>
      <c r="BD13" s="137" t="s">
        <v>109</v>
      </c>
    </row>
    <row r="14" s="2" customFormat="1" ht="12" customHeight="1">
      <c r="A14" s="39"/>
      <c r="B14" s="45"/>
      <c r="C14" s="39"/>
      <c r="D14" s="142" t="s">
        <v>24</v>
      </c>
      <c r="E14" s="39"/>
      <c r="F14" s="39"/>
      <c r="G14" s="39"/>
      <c r="H14" s="39"/>
      <c r="I14" s="142" t="s">
        <v>25</v>
      </c>
      <c r="J14" s="145" t="s">
        <v>26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Z14" s="137" t="s">
        <v>146</v>
      </c>
      <c r="BA14" s="137" t="s">
        <v>147</v>
      </c>
      <c r="BB14" s="137" t="s">
        <v>1</v>
      </c>
      <c r="BC14" s="137" t="s">
        <v>148</v>
      </c>
      <c r="BD14" s="137" t="s">
        <v>109</v>
      </c>
    </row>
    <row r="15" s="2" customFormat="1" ht="18" customHeight="1">
      <c r="A15" s="39"/>
      <c r="B15" s="45"/>
      <c r="C15" s="39"/>
      <c r="D15" s="39"/>
      <c r="E15" s="145" t="s">
        <v>27</v>
      </c>
      <c r="F15" s="39"/>
      <c r="G15" s="39"/>
      <c r="H15" s="39"/>
      <c r="I15" s="142" t="s">
        <v>28</v>
      </c>
      <c r="J15" s="145" t="s">
        <v>29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  <c r="AZ15" s="137" t="s">
        <v>149</v>
      </c>
      <c r="BA15" s="137" t="s">
        <v>150</v>
      </c>
      <c r="BB15" s="137" t="s">
        <v>1</v>
      </c>
      <c r="BC15" s="137" t="s">
        <v>151</v>
      </c>
      <c r="BD15" s="137" t="s">
        <v>109</v>
      </c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  <c r="AZ16" s="137" t="s">
        <v>152</v>
      </c>
      <c r="BA16" s="137" t="s">
        <v>153</v>
      </c>
      <c r="BB16" s="137" t="s">
        <v>1</v>
      </c>
      <c r="BC16" s="137" t="s">
        <v>154</v>
      </c>
      <c r="BD16" s="137" t="s">
        <v>109</v>
      </c>
    </row>
    <row r="17" s="2" customFormat="1" ht="12" customHeight="1">
      <c r="A17" s="39"/>
      <c r="B17" s="45"/>
      <c r="C17" s="39"/>
      <c r="D17" s="142" t="s">
        <v>30</v>
      </c>
      <c r="E17" s="39"/>
      <c r="F17" s="39"/>
      <c r="G17" s="39"/>
      <c r="H17" s="39"/>
      <c r="I17" s="142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  <c r="AZ17" s="137" t="s">
        <v>155</v>
      </c>
      <c r="BA17" s="137" t="s">
        <v>156</v>
      </c>
      <c r="BB17" s="137" t="s">
        <v>1</v>
      </c>
      <c r="BC17" s="137" t="s">
        <v>157</v>
      </c>
      <c r="BD17" s="137" t="s">
        <v>109</v>
      </c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5"/>
      <c r="G18" s="145"/>
      <c r="H18" s="145"/>
      <c r="I18" s="142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  <c r="AZ18" s="137" t="s">
        <v>158</v>
      </c>
      <c r="BA18" s="137" t="s">
        <v>159</v>
      </c>
      <c r="BB18" s="137" t="s">
        <v>1</v>
      </c>
      <c r="BC18" s="137" t="s">
        <v>160</v>
      </c>
      <c r="BD18" s="137" t="s">
        <v>109</v>
      </c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2" t="s">
        <v>32</v>
      </c>
      <c r="E20" s="39"/>
      <c r="F20" s="39"/>
      <c r="G20" s="39"/>
      <c r="H20" s="39"/>
      <c r="I20" s="142" t="s">
        <v>25</v>
      </c>
      <c r="J20" s="145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5" t="str">
        <f>IF('Rekapitulace stavby'!E17="","",'Rekapitulace stavby'!E17)</f>
        <v xml:space="preserve"> </v>
      </c>
      <c r="F21" s="39"/>
      <c r="G21" s="39"/>
      <c r="H21" s="39"/>
      <c r="I21" s="142" t="s">
        <v>28</v>
      </c>
      <c r="J21" s="145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2" t="s">
        <v>34</v>
      </c>
      <c r="E23" s="39"/>
      <c r="F23" s="39"/>
      <c r="G23" s="39"/>
      <c r="H23" s="39"/>
      <c r="I23" s="142" t="s">
        <v>25</v>
      </c>
      <c r="J23" s="145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5" t="str">
        <f>IF('Rekapitulace stavby'!E20="","",'Rekapitulace stavby'!E20)</f>
        <v xml:space="preserve"> </v>
      </c>
      <c r="F24" s="39"/>
      <c r="G24" s="39"/>
      <c r="H24" s="39"/>
      <c r="I24" s="142" t="s">
        <v>28</v>
      </c>
      <c r="J24" s="145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2" t="s">
        <v>35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7"/>
      <c r="B27" s="148"/>
      <c r="C27" s="147"/>
      <c r="D27" s="147"/>
      <c r="E27" s="149" t="s">
        <v>1</v>
      </c>
      <c r="F27" s="149"/>
      <c r="G27" s="149"/>
      <c r="H27" s="149"/>
      <c r="I27" s="147"/>
      <c r="J27" s="147"/>
      <c r="K27" s="147"/>
      <c r="L27" s="150"/>
      <c r="S27" s="147"/>
      <c r="T27" s="147"/>
      <c r="U27" s="147"/>
      <c r="V27" s="147"/>
      <c r="W27" s="147"/>
      <c r="X27" s="147"/>
      <c r="Y27" s="147"/>
      <c r="Z27" s="147"/>
      <c r="AA27" s="147"/>
      <c r="AB27" s="147"/>
      <c r="AC27" s="147"/>
      <c r="AD27" s="147"/>
      <c r="AE27" s="147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1"/>
      <c r="E29" s="151"/>
      <c r="F29" s="151"/>
      <c r="G29" s="151"/>
      <c r="H29" s="151"/>
      <c r="I29" s="151"/>
      <c r="J29" s="151"/>
      <c r="K29" s="151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2" t="s">
        <v>37</v>
      </c>
      <c r="E30" s="39"/>
      <c r="F30" s="39"/>
      <c r="G30" s="39"/>
      <c r="H30" s="39"/>
      <c r="I30" s="39"/>
      <c r="J30" s="153">
        <f>ROUND(J134,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1"/>
      <c r="E31" s="151"/>
      <c r="F31" s="151"/>
      <c r="G31" s="151"/>
      <c r="H31" s="151"/>
      <c r="I31" s="151"/>
      <c r="J31" s="151"/>
      <c r="K31" s="151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4" t="s">
        <v>39</v>
      </c>
      <c r="G32" s="39"/>
      <c r="H32" s="39"/>
      <c r="I32" s="154" t="s">
        <v>38</v>
      </c>
      <c r="J32" s="154" t="s">
        <v>40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5" t="s">
        <v>41</v>
      </c>
      <c r="E33" s="142" t="s">
        <v>42</v>
      </c>
      <c r="F33" s="156">
        <f>ROUND((SUM(BE134:BE686)),  2)</f>
        <v>0</v>
      </c>
      <c r="G33" s="39"/>
      <c r="H33" s="39"/>
      <c r="I33" s="157">
        <v>0.20999999999999999</v>
      </c>
      <c r="J33" s="156">
        <f>ROUND(((SUM(BE134:BE686))*I33),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2" t="s">
        <v>43</v>
      </c>
      <c r="F34" s="156">
        <f>ROUND((SUM(BF134:BF686)),  2)</f>
        <v>0</v>
      </c>
      <c r="G34" s="39"/>
      <c r="H34" s="39"/>
      <c r="I34" s="157">
        <v>0.14999999999999999</v>
      </c>
      <c r="J34" s="156">
        <f>ROUND(((SUM(BF134:BF686))*I34),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2" t="s">
        <v>44</v>
      </c>
      <c r="F35" s="156">
        <f>ROUND((SUM(BG134:BG686)),  2)</f>
        <v>0</v>
      </c>
      <c r="G35" s="39"/>
      <c r="H35" s="39"/>
      <c r="I35" s="157">
        <v>0.20999999999999999</v>
      </c>
      <c r="J35" s="156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2" t="s">
        <v>45</v>
      </c>
      <c r="F36" s="156">
        <f>ROUND((SUM(BH134:BH686)),  2)</f>
        <v>0</v>
      </c>
      <c r="G36" s="39"/>
      <c r="H36" s="39"/>
      <c r="I36" s="157">
        <v>0.14999999999999999</v>
      </c>
      <c r="J36" s="156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2" t="s">
        <v>46</v>
      </c>
      <c r="F37" s="156">
        <f>ROUND((SUM(BI134:BI686)),  2)</f>
        <v>0</v>
      </c>
      <c r="G37" s="39"/>
      <c r="H37" s="39"/>
      <c r="I37" s="157">
        <v>0</v>
      </c>
      <c r="J37" s="156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8"/>
      <c r="D39" s="159" t="s">
        <v>47</v>
      </c>
      <c r="E39" s="160"/>
      <c r="F39" s="160"/>
      <c r="G39" s="161" t="s">
        <v>48</v>
      </c>
      <c r="H39" s="162" t="s">
        <v>49</v>
      </c>
      <c r="I39" s="160"/>
      <c r="J39" s="163">
        <f>SUM(J30:J37)</f>
        <v>0</v>
      </c>
      <c r="K39" s="164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5" t="s">
        <v>50</v>
      </c>
      <c r="E50" s="166"/>
      <c r="F50" s="166"/>
      <c r="G50" s="165" t="s">
        <v>51</v>
      </c>
      <c r="H50" s="166"/>
      <c r="I50" s="166"/>
      <c r="J50" s="166"/>
      <c r="K50" s="166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7" t="s">
        <v>52</v>
      </c>
      <c r="E61" s="168"/>
      <c r="F61" s="169" t="s">
        <v>53</v>
      </c>
      <c r="G61" s="167" t="s">
        <v>52</v>
      </c>
      <c r="H61" s="168"/>
      <c r="I61" s="168"/>
      <c r="J61" s="170" t="s">
        <v>53</v>
      </c>
      <c r="K61" s="168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5" t="s">
        <v>54</v>
      </c>
      <c r="E65" s="171"/>
      <c r="F65" s="171"/>
      <c r="G65" s="165" t="s">
        <v>55</v>
      </c>
      <c r="H65" s="171"/>
      <c r="I65" s="171"/>
      <c r="J65" s="171"/>
      <c r="K65" s="171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7" t="s">
        <v>52</v>
      </c>
      <c r="E76" s="168"/>
      <c r="F76" s="169" t="s">
        <v>53</v>
      </c>
      <c r="G76" s="167" t="s">
        <v>52</v>
      </c>
      <c r="H76" s="168"/>
      <c r="I76" s="168"/>
      <c r="J76" s="170" t="s">
        <v>53</v>
      </c>
      <c r="K76" s="168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2"/>
      <c r="C77" s="173"/>
      <c r="D77" s="173"/>
      <c r="E77" s="173"/>
      <c r="F77" s="173"/>
      <c r="G77" s="173"/>
      <c r="H77" s="173"/>
      <c r="I77" s="173"/>
      <c r="J77" s="173"/>
      <c r="K77" s="173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4"/>
      <c r="C81" s="175"/>
      <c r="D81" s="175"/>
      <c r="E81" s="175"/>
      <c r="F81" s="175"/>
      <c r="G81" s="175"/>
      <c r="H81" s="175"/>
      <c r="I81" s="175"/>
      <c r="J81" s="175"/>
      <c r="K81" s="175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161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6" t="str">
        <f>E7</f>
        <v>Brno Kounicova ADM-oprava kanceláří 2NP (SMT+ST Brno)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126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01 - SO01 - ASŘ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33" t="s">
        <v>22</v>
      </c>
      <c r="J89" s="80" t="str">
        <f>IF(J12="","",J12)</f>
        <v>25. 8. 2023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Správa železnic, státní organizace</v>
      </c>
      <c r="G91" s="41"/>
      <c r="H91" s="41"/>
      <c r="I91" s="33" t="s">
        <v>32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33" t="s">
        <v>34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7" t="s">
        <v>162</v>
      </c>
      <c r="D94" s="178"/>
      <c r="E94" s="178"/>
      <c r="F94" s="178"/>
      <c r="G94" s="178"/>
      <c r="H94" s="178"/>
      <c r="I94" s="178"/>
      <c r="J94" s="179" t="s">
        <v>163</v>
      </c>
      <c r="K94" s="178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0" t="s">
        <v>164</v>
      </c>
      <c r="D96" s="41"/>
      <c r="E96" s="41"/>
      <c r="F96" s="41"/>
      <c r="G96" s="41"/>
      <c r="H96" s="41"/>
      <c r="I96" s="41"/>
      <c r="J96" s="111">
        <f>J134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165</v>
      </c>
    </row>
    <row r="97" s="9" customFormat="1" ht="24.96" customHeight="1">
      <c r="A97" s="9"/>
      <c r="B97" s="181"/>
      <c r="C97" s="182"/>
      <c r="D97" s="183" t="s">
        <v>166</v>
      </c>
      <c r="E97" s="184"/>
      <c r="F97" s="184"/>
      <c r="G97" s="184"/>
      <c r="H97" s="184"/>
      <c r="I97" s="184"/>
      <c r="J97" s="185">
        <f>J135</f>
        <v>0</v>
      </c>
      <c r="K97" s="182"/>
      <c r="L97" s="18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7"/>
      <c r="C98" s="188"/>
      <c r="D98" s="189" t="s">
        <v>167</v>
      </c>
      <c r="E98" s="190"/>
      <c r="F98" s="190"/>
      <c r="G98" s="190"/>
      <c r="H98" s="190"/>
      <c r="I98" s="190"/>
      <c r="J98" s="191">
        <f>J136</f>
        <v>0</v>
      </c>
      <c r="K98" s="188"/>
      <c r="L98" s="192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7"/>
      <c r="C99" s="188"/>
      <c r="D99" s="189" t="s">
        <v>168</v>
      </c>
      <c r="E99" s="190"/>
      <c r="F99" s="190"/>
      <c r="G99" s="190"/>
      <c r="H99" s="190"/>
      <c r="I99" s="190"/>
      <c r="J99" s="191">
        <f>J170</f>
        <v>0</v>
      </c>
      <c r="K99" s="188"/>
      <c r="L99" s="192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7"/>
      <c r="C100" s="188"/>
      <c r="D100" s="189" t="s">
        <v>169</v>
      </c>
      <c r="E100" s="190"/>
      <c r="F100" s="190"/>
      <c r="G100" s="190"/>
      <c r="H100" s="190"/>
      <c r="I100" s="190"/>
      <c r="J100" s="191">
        <f>J209</f>
        <v>0</v>
      </c>
      <c r="K100" s="188"/>
      <c r="L100" s="192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7"/>
      <c r="C101" s="188"/>
      <c r="D101" s="189" t="s">
        <v>170</v>
      </c>
      <c r="E101" s="190"/>
      <c r="F101" s="190"/>
      <c r="G101" s="190"/>
      <c r="H101" s="190"/>
      <c r="I101" s="190"/>
      <c r="J101" s="191">
        <f>J216</f>
        <v>0</v>
      </c>
      <c r="K101" s="188"/>
      <c r="L101" s="192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81"/>
      <c r="C102" s="182"/>
      <c r="D102" s="183" t="s">
        <v>171</v>
      </c>
      <c r="E102" s="184"/>
      <c r="F102" s="184"/>
      <c r="G102" s="184"/>
      <c r="H102" s="184"/>
      <c r="I102" s="184"/>
      <c r="J102" s="185">
        <f>J219</f>
        <v>0</v>
      </c>
      <c r="K102" s="182"/>
      <c r="L102" s="186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87"/>
      <c r="C103" s="188"/>
      <c r="D103" s="189" t="s">
        <v>172</v>
      </c>
      <c r="E103" s="190"/>
      <c r="F103" s="190"/>
      <c r="G103" s="190"/>
      <c r="H103" s="190"/>
      <c r="I103" s="190"/>
      <c r="J103" s="191">
        <f>J220</f>
        <v>0</v>
      </c>
      <c r="K103" s="188"/>
      <c r="L103" s="192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7"/>
      <c r="C104" s="188"/>
      <c r="D104" s="189" t="s">
        <v>173</v>
      </c>
      <c r="E104" s="190"/>
      <c r="F104" s="190"/>
      <c r="G104" s="190"/>
      <c r="H104" s="190"/>
      <c r="I104" s="190"/>
      <c r="J104" s="191">
        <f>J236</f>
        <v>0</v>
      </c>
      <c r="K104" s="188"/>
      <c r="L104" s="192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7"/>
      <c r="C105" s="188"/>
      <c r="D105" s="189" t="s">
        <v>174</v>
      </c>
      <c r="E105" s="190"/>
      <c r="F105" s="190"/>
      <c r="G105" s="190"/>
      <c r="H105" s="190"/>
      <c r="I105" s="190"/>
      <c r="J105" s="191">
        <f>J270</f>
        <v>0</v>
      </c>
      <c r="K105" s="188"/>
      <c r="L105" s="192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7"/>
      <c r="C106" s="188"/>
      <c r="D106" s="189" t="s">
        <v>175</v>
      </c>
      <c r="E106" s="190"/>
      <c r="F106" s="190"/>
      <c r="G106" s="190"/>
      <c r="H106" s="190"/>
      <c r="I106" s="190"/>
      <c r="J106" s="191">
        <f>J283</f>
        <v>0</v>
      </c>
      <c r="K106" s="188"/>
      <c r="L106" s="192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7"/>
      <c r="C107" s="188"/>
      <c r="D107" s="189" t="s">
        <v>176</v>
      </c>
      <c r="E107" s="190"/>
      <c r="F107" s="190"/>
      <c r="G107" s="190"/>
      <c r="H107" s="190"/>
      <c r="I107" s="190"/>
      <c r="J107" s="191">
        <f>J298</f>
        <v>0</v>
      </c>
      <c r="K107" s="188"/>
      <c r="L107" s="192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7"/>
      <c r="C108" s="188"/>
      <c r="D108" s="189" t="s">
        <v>177</v>
      </c>
      <c r="E108" s="190"/>
      <c r="F108" s="190"/>
      <c r="G108" s="190"/>
      <c r="H108" s="190"/>
      <c r="I108" s="190"/>
      <c r="J108" s="191">
        <f>J314</f>
        <v>0</v>
      </c>
      <c r="K108" s="188"/>
      <c r="L108" s="192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7"/>
      <c r="C109" s="188"/>
      <c r="D109" s="189" t="s">
        <v>178</v>
      </c>
      <c r="E109" s="190"/>
      <c r="F109" s="190"/>
      <c r="G109" s="190"/>
      <c r="H109" s="190"/>
      <c r="I109" s="190"/>
      <c r="J109" s="191">
        <f>J319</f>
        <v>0</v>
      </c>
      <c r="K109" s="188"/>
      <c r="L109" s="192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7"/>
      <c r="C110" s="188"/>
      <c r="D110" s="189" t="s">
        <v>179</v>
      </c>
      <c r="E110" s="190"/>
      <c r="F110" s="190"/>
      <c r="G110" s="190"/>
      <c r="H110" s="190"/>
      <c r="I110" s="190"/>
      <c r="J110" s="191">
        <f>J394</f>
        <v>0</v>
      </c>
      <c r="K110" s="188"/>
      <c r="L110" s="192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87"/>
      <c r="C111" s="188"/>
      <c r="D111" s="189" t="s">
        <v>180</v>
      </c>
      <c r="E111" s="190"/>
      <c r="F111" s="190"/>
      <c r="G111" s="190"/>
      <c r="H111" s="190"/>
      <c r="I111" s="190"/>
      <c r="J111" s="191">
        <f>J511</f>
        <v>0</v>
      </c>
      <c r="K111" s="188"/>
      <c r="L111" s="192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4.88" customHeight="1">
      <c r="A112" s="10"/>
      <c r="B112" s="187"/>
      <c r="C112" s="188"/>
      <c r="D112" s="189" t="s">
        <v>181</v>
      </c>
      <c r="E112" s="190"/>
      <c r="F112" s="190"/>
      <c r="G112" s="190"/>
      <c r="H112" s="190"/>
      <c r="I112" s="190"/>
      <c r="J112" s="191">
        <f>J605</f>
        <v>0</v>
      </c>
      <c r="K112" s="188"/>
      <c r="L112" s="192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87"/>
      <c r="C113" s="188"/>
      <c r="D113" s="189" t="s">
        <v>182</v>
      </c>
      <c r="E113" s="190"/>
      <c r="F113" s="190"/>
      <c r="G113" s="190"/>
      <c r="H113" s="190"/>
      <c r="I113" s="190"/>
      <c r="J113" s="191">
        <f>J679</f>
        <v>0</v>
      </c>
      <c r="K113" s="188"/>
      <c r="L113" s="192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9" customFormat="1" ht="24.96" customHeight="1">
      <c r="A114" s="9"/>
      <c r="B114" s="181"/>
      <c r="C114" s="182"/>
      <c r="D114" s="183" t="s">
        <v>183</v>
      </c>
      <c r="E114" s="184"/>
      <c r="F114" s="184"/>
      <c r="G114" s="184"/>
      <c r="H114" s="184"/>
      <c r="I114" s="184"/>
      <c r="J114" s="185">
        <f>J683</f>
        <v>0</v>
      </c>
      <c r="K114" s="182"/>
      <c r="L114" s="186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</row>
    <row r="115" s="2" customFormat="1" ht="21.84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67"/>
      <c r="C116" s="68"/>
      <c r="D116" s="68"/>
      <c r="E116" s="68"/>
      <c r="F116" s="68"/>
      <c r="G116" s="68"/>
      <c r="H116" s="68"/>
      <c r="I116" s="68"/>
      <c r="J116" s="68"/>
      <c r="K116" s="68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20" s="2" customFormat="1" ht="6.96" customHeight="1">
      <c r="A120" s="39"/>
      <c r="B120" s="69"/>
      <c r="C120" s="70"/>
      <c r="D120" s="70"/>
      <c r="E120" s="70"/>
      <c r="F120" s="70"/>
      <c r="G120" s="70"/>
      <c r="H120" s="70"/>
      <c r="I120" s="70"/>
      <c r="J120" s="70"/>
      <c r="K120" s="70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24.96" customHeight="1">
      <c r="A121" s="39"/>
      <c r="B121" s="40"/>
      <c r="C121" s="24" t="s">
        <v>184</v>
      </c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6.96" customHeight="1">
      <c r="A122" s="39"/>
      <c r="B122" s="40"/>
      <c r="C122" s="41"/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2" customHeight="1">
      <c r="A123" s="39"/>
      <c r="B123" s="40"/>
      <c r="C123" s="33" t="s">
        <v>16</v>
      </c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6.5" customHeight="1">
      <c r="A124" s="39"/>
      <c r="B124" s="40"/>
      <c r="C124" s="41"/>
      <c r="D124" s="41"/>
      <c r="E124" s="176" t="str">
        <f>E7</f>
        <v>Brno Kounicova ADM-oprava kanceláří 2NP (SMT+ST Brno)</v>
      </c>
      <c r="F124" s="33"/>
      <c r="G124" s="33"/>
      <c r="H124" s="33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2" customHeight="1">
      <c r="A125" s="39"/>
      <c r="B125" s="40"/>
      <c r="C125" s="33" t="s">
        <v>126</v>
      </c>
      <c r="D125" s="41"/>
      <c r="E125" s="41"/>
      <c r="F125" s="41"/>
      <c r="G125" s="41"/>
      <c r="H125" s="41"/>
      <c r="I125" s="41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16.5" customHeight="1">
      <c r="A126" s="39"/>
      <c r="B126" s="40"/>
      <c r="C126" s="41"/>
      <c r="D126" s="41"/>
      <c r="E126" s="77" t="str">
        <f>E9</f>
        <v>01 - SO01 - ASŘ</v>
      </c>
      <c r="F126" s="41"/>
      <c r="G126" s="41"/>
      <c r="H126" s="41"/>
      <c r="I126" s="41"/>
      <c r="J126" s="41"/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6.96" customHeight="1">
      <c r="A127" s="39"/>
      <c r="B127" s="40"/>
      <c r="C127" s="41"/>
      <c r="D127" s="41"/>
      <c r="E127" s="41"/>
      <c r="F127" s="41"/>
      <c r="G127" s="41"/>
      <c r="H127" s="41"/>
      <c r="I127" s="41"/>
      <c r="J127" s="41"/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12" customHeight="1">
      <c r="A128" s="39"/>
      <c r="B128" s="40"/>
      <c r="C128" s="33" t="s">
        <v>20</v>
      </c>
      <c r="D128" s="41"/>
      <c r="E128" s="41"/>
      <c r="F128" s="28" t="str">
        <f>F12</f>
        <v xml:space="preserve"> </v>
      </c>
      <c r="G128" s="41"/>
      <c r="H128" s="41"/>
      <c r="I128" s="33" t="s">
        <v>22</v>
      </c>
      <c r="J128" s="80" t="str">
        <f>IF(J12="","",J12)</f>
        <v>25. 8. 2023</v>
      </c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6.96" customHeight="1">
      <c r="A129" s="39"/>
      <c r="B129" s="40"/>
      <c r="C129" s="41"/>
      <c r="D129" s="41"/>
      <c r="E129" s="41"/>
      <c r="F129" s="41"/>
      <c r="G129" s="41"/>
      <c r="H129" s="41"/>
      <c r="I129" s="41"/>
      <c r="J129" s="41"/>
      <c r="K129" s="41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2" customFormat="1" ht="15.15" customHeight="1">
      <c r="A130" s="39"/>
      <c r="B130" s="40"/>
      <c r="C130" s="33" t="s">
        <v>24</v>
      </c>
      <c r="D130" s="41"/>
      <c r="E130" s="41"/>
      <c r="F130" s="28" t="str">
        <f>E15</f>
        <v>Správa železnic, státní organizace</v>
      </c>
      <c r="G130" s="41"/>
      <c r="H130" s="41"/>
      <c r="I130" s="33" t="s">
        <v>32</v>
      </c>
      <c r="J130" s="37" t="str">
        <f>E21</f>
        <v xml:space="preserve"> </v>
      </c>
      <c r="K130" s="41"/>
      <c r="L130" s="64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2" customFormat="1" ht="15.15" customHeight="1">
      <c r="A131" s="39"/>
      <c r="B131" s="40"/>
      <c r="C131" s="33" t="s">
        <v>30</v>
      </c>
      <c r="D131" s="41"/>
      <c r="E131" s="41"/>
      <c r="F131" s="28" t="str">
        <f>IF(E18="","",E18)</f>
        <v>Vyplň údaj</v>
      </c>
      <c r="G131" s="41"/>
      <c r="H131" s="41"/>
      <c r="I131" s="33" t="s">
        <v>34</v>
      </c>
      <c r="J131" s="37" t="str">
        <f>E24</f>
        <v xml:space="preserve"> </v>
      </c>
      <c r="K131" s="41"/>
      <c r="L131" s="64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  <row r="132" s="2" customFormat="1" ht="10.32" customHeight="1">
      <c r="A132" s="39"/>
      <c r="B132" s="40"/>
      <c r="C132" s="41"/>
      <c r="D132" s="41"/>
      <c r="E132" s="41"/>
      <c r="F132" s="41"/>
      <c r="G132" s="41"/>
      <c r="H132" s="41"/>
      <c r="I132" s="41"/>
      <c r="J132" s="41"/>
      <c r="K132" s="41"/>
      <c r="L132" s="64"/>
      <c r="S132" s="39"/>
      <c r="T132" s="39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</row>
    <row r="133" s="11" customFormat="1" ht="29.28" customHeight="1">
      <c r="A133" s="193"/>
      <c r="B133" s="194"/>
      <c r="C133" s="195" t="s">
        <v>185</v>
      </c>
      <c r="D133" s="196" t="s">
        <v>62</v>
      </c>
      <c r="E133" s="196" t="s">
        <v>58</v>
      </c>
      <c r="F133" s="196" t="s">
        <v>59</v>
      </c>
      <c r="G133" s="196" t="s">
        <v>186</v>
      </c>
      <c r="H133" s="196" t="s">
        <v>187</v>
      </c>
      <c r="I133" s="196" t="s">
        <v>188</v>
      </c>
      <c r="J133" s="196" t="s">
        <v>163</v>
      </c>
      <c r="K133" s="197" t="s">
        <v>189</v>
      </c>
      <c r="L133" s="198"/>
      <c r="M133" s="101" t="s">
        <v>1</v>
      </c>
      <c r="N133" s="102" t="s">
        <v>41</v>
      </c>
      <c r="O133" s="102" t="s">
        <v>190</v>
      </c>
      <c r="P133" s="102" t="s">
        <v>191</v>
      </c>
      <c r="Q133" s="102" t="s">
        <v>192</v>
      </c>
      <c r="R133" s="102" t="s">
        <v>193</v>
      </c>
      <c r="S133" s="102" t="s">
        <v>194</v>
      </c>
      <c r="T133" s="103" t="s">
        <v>195</v>
      </c>
      <c r="U133" s="193"/>
      <c r="V133" s="193"/>
      <c r="W133" s="193"/>
      <c r="X133" s="193"/>
      <c r="Y133" s="193"/>
      <c r="Z133" s="193"/>
      <c r="AA133" s="193"/>
      <c r="AB133" s="193"/>
      <c r="AC133" s="193"/>
      <c r="AD133" s="193"/>
      <c r="AE133" s="193"/>
    </row>
    <row r="134" s="2" customFormat="1" ht="22.8" customHeight="1">
      <c r="A134" s="39"/>
      <c r="B134" s="40"/>
      <c r="C134" s="108" t="s">
        <v>196</v>
      </c>
      <c r="D134" s="41"/>
      <c r="E134" s="41"/>
      <c r="F134" s="41"/>
      <c r="G134" s="41"/>
      <c r="H134" s="41"/>
      <c r="I134" s="41"/>
      <c r="J134" s="199">
        <f>BK134</f>
        <v>0</v>
      </c>
      <c r="K134" s="41"/>
      <c r="L134" s="45"/>
      <c r="M134" s="104"/>
      <c r="N134" s="200"/>
      <c r="O134" s="105"/>
      <c r="P134" s="201">
        <f>P135+P219+P683</f>
        <v>0</v>
      </c>
      <c r="Q134" s="105"/>
      <c r="R134" s="201">
        <f>R135+R219+R683</f>
        <v>15.250706249999997</v>
      </c>
      <c r="S134" s="105"/>
      <c r="T134" s="202">
        <f>T135+T219+T683</f>
        <v>39.929422700000003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76</v>
      </c>
      <c r="AU134" s="18" t="s">
        <v>165</v>
      </c>
      <c r="BK134" s="203">
        <f>BK135+BK219+BK683</f>
        <v>0</v>
      </c>
    </row>
    <row r="135" s="12" customFormat="1" ht="25.92" customHeight="1">
      <c r="A135" s="12"/>
      <c r="B135" s="204"/>
      <c r="C135" s="205"/>
      <c r="D135" s="206" t="s">
        <v>76</v>
      </c>
      <c r="E135" s="207" t="s">
        <v>197</v>
      </c>
      <c r="F135" s="207" t="s">
        <v>198</v>
      </c>
      <c r="G135" s="205"/>
      <c r="H135" s="205"/>
      <c r="I135" s="208"/>
      <c r="J135" s="209">
        <f>BK135</f>
        <v>0</v>
      </c>
      <c r="K135" s="205"/>
      <c r="L135" s="210"/>
      <c r="M135" s="211"/>
      <c r="N135" s="212"/>
      <c r="O135" s="212"/>
      <c r="P135" s="213">
        <f>P136+P170+P209+P216</f>
        <v>0</v>
      </c>
      <c r="Q135" s="212"/>
      <c r="R135" s="213">
        <f>R136+R170+R209+R216</f>
        <v>3.4782836000000001</v>
      </c>
      <c r="S135" s="212"/>
      <c r="T135" s="214">
        <f>T136+T170+T209+T216</f>
        <v>32.020567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15" t="s">
        <v>85</v>
      </c>
      <c r="AT135" s="216" t="s">
        <v>76</v>
      </c>
      <c r="AU135" s="216" t="s">
        <v>77</v>
      </c>
      <c r="AY135" s="215" t="s">
        <v>199</v>
      </c>
      <c r="BK135" s="217">
        <f>BK136+BK170+BK209+BK216</f>
        <v>0</v>
      </c>
    </row>
    <row r="136" s="12" customFormat="1" ht="22.8" customHeight="1">
      <c r="A136" s="12"/>
      <c r="B136" s="204"/>
      <c r="C136" s="205"/>
      <c r="D136" s="206" t="s">
        <v>76</v>
      </c>
      <c r="E136" s="218" t="s">
        <v>200</v>
      </c>
      <c r="F136" s="218" t="s">
        <v>201</v>
      </c>
      <c r="G136" s="205"/>
      <c r="H136" s="205"/>
      <c r="I136" s="208"/>
      <c r="J136" s="219">
        <f>BK136</f>
        <v>0</v>
      </c>
      <c r="K136" s="205"/>
      <c r="L136" s="210"/>
      <c r="M136" s="211"/>
      <c r="N136" s="212"/>
      <c r="O136" s="212"/>
      <c r="P136" s="213">
        <f>SUM(P137:P169)</f>
        <v>0</v>
      </c>
      <c r="Q136" s="212"/>
      <c r="R136" s="213">
        <f>SUM(R137:R169)</f>
        <v>3.4326301000000004</v>
      </c>
      <c r="S136" s="212"/>
      <c r="T136" s="214">
        <f>SUM(T137:T169)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15" t="s">
        <v>85</v>
      </c>
      <c r="AT136" s="216" t="s">
        <v>76</v>
      </c>
      <c r="AU136" s="216" t="s">
        <v>85</v>
      </c>
      <c r="AY136" s="215" t="s">
        <v>199</v>
      </c>
      <c r="BK136" s="217">
        <f>SUM(BK137:BK169)</f>
        <v>0</v>
      </c>
    </row>
    <row r="137" s="2" customFormat="1" ht="37.8" customHeight="1">
      <c r="A137" s="39"/>
      <c r="B137" s="40"/>
      <c r="C137" s="220" t="s">
        <v>85</v>
      </c>
      <c r="D137" s="220" t="s">
        <v>202</v>
      </c>
      <c r="E137" s="221" t="s">
        <v>203</v>
      </c>
      <c r="F137" s="222" t="s">
        <v>204</v>
      </c>
      <c r="G137" s="223" t="s">
        <v>205</v>
      </c>
      <c r="H137" s="224">
        <v>8</v>
      </c>
      <c r="I137" s="225"/>
      <c r="J137" s="226">
        <f>ROUND(I137*H137,2)</f>
        <v>0</v>
      </c>
      <c r="K137" s="222" t="s">
        <v>206</v>
      </c>
      <c r="L137" s="45"/>
      <c r="M137" s="227" t="s">
        <v>1</v>
      </c>
      <c r="N137" s="228" t="s">
        <v>42</v>
      </c>
      <c r="O137" s="92"/>
      <c r="P137" s="229">
        <f>O137*H137</f>
        <v>0</v>
      </c>
      <c r="Q137" s="229">
        <v>0.020480000000000002</v>
      </c>
      <c r="R137" s="229">
        <f>Q137*H137</f>
        <v>0.16384000000000001</v>
      </c>
      <c r="S137" s="229">
        <v>0</v>
      </c>
      <c r="T137" s="230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1" t="s">
        <v>207</v>
      </c>
      <c r="AT137" s="231" t="s">
        <v>202</v>
      </c>
      <c r="AU137" s="231" t="s">
        <v>87</v>
      </c>
      <c r="AY137" s="18" t="s">
        <v>199</v>
      </c>
      <c r="BE137" s="232">
        <f>IF(N137="základní",J137,0)</f>
        <v>0</v>
      </c>
      <c r="BF137" s="232">
        <f>IF(N137="snížená",J137,0)</f>
        <v>0</v>
      </c>
      <c r="BG137" s="232">
        <f>IF(N137="zákl. přenesená",J137,0)</f>
        <v>0</v>
      </c>
      <c r="BH137" s="232">
        <f>IF(N137="sníž. přenesená",J137,0)</f>
        <v>0</v>
      </c>
      <c r="BI137" s="232">
        <f>IF(N137="nulová",J137,0)</f>
        <v>0</v>
      </c>
      <c r="BJ137" s="18" t="s">
        <v>85</v>
      </c>
      <c r="BK137" s="232">
        <f>ROUND(I137*H137,2)</f>
        <v>0</v>
      </c>
      <c r="BL137" s="18" t="s">
        <v>207</v>
      </c>
      <c r="BM137" s="231" t="s">
        <v>208</v>
      </c>
    </row>
    <row r="138" s="13" customFormat="1">
      <c r="A138" s="13"/>
      <c r="B138" s="233"/>
      <c r="C138" s="234"/>
      <c r="D138" s="235" t="s">
        <v>209</v>
      </c>
      <c r="E138" s="236" t="s">
        <v>1</v>
      </c>
      <c r="F138" s="237" t="s">
        <v>210</v>
      </c>
      <c r="G138" s="234"/>
      <c r="H138" s="236" t="s">
        <v>1</v>
      </c>
      <c r="I138" s="238"/>
      <c r="J138" s="234"/>
      <c r="K138" s="234"/>
      <c r="L138" s="239"/>
      <c r="M138" s="240"/>
      <c r="N138" s="241"/>
      <c r="O138" s="241"/>
      <c r="P138" s="241"/>
      <c r="Q138" s="241"/>
      <c r="R138" s="241"/>
      <c r="S138" s="241"/>
      <c r="T138" s="242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3" t="s">
        <v>209</v>
      </c>
      <c r="AU138" s="243" t="s">
        <v>87</v>
      </c>
      <c r="AV138" s="13" t="s">
        <v>85</v>
      </c>
      <c r="AW138" s="13" t="s">
        <v>33</v>
      </c>
      <c r="AX138" s="13" t="s">
        <v>77</v>
      </c>
      <c r="AY138" s="243" t="s">
        <v>199</v>
      </c>
    </row>
    <row r="139" s="13" customFormat="1">
      <c r="A139" s="13"/>
      <c r="B139" s="233"/>
      <c r="C139" s="234"/>
      <c r="D139" s="235" t="s">
        <v>209</v>
      </c>
      <c r="E139" s="236" t="s">
        <v>1</v>
      </c>
      <c r="F139" s="237" t="s">
        <v>211</v>
      </c>
      <c r="G139" s="234"/>
      <c r="H139" s="236" t="s">
        <v>1</v>
      </c>
      <c r="I139" s="238"/>
      <c r="J139" s="234"/>
      <c r="K139" s="234"/>
      <c r="L139" s="239"/>
      <c r="M139" s="240"/>
      <c r="N139" s="241"/>
      <c r="O139" s="241"/>
      <c r="P139" s="241"/>
      <c r="Q139" s="241"/>
      <c r="R139" s="241"/>
      <c r="S139" s="241"/>
      <c r="T139" s="242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3" t="s">
        <v>209</v>
      </c>
      <c r="AU139" s="243" t="s">
        <v>87</v>
      </c>
      <c r="AV139" s="13" t="s">
        <v>85</v>
      </c>
      <c r="AW139" s="13" t="s">
        <v>33</v>
      </c>
      <c r="AX139" s="13" t="s">
        <v>77</v>
      </c>
      <c r="AY139" s="243" t="s">
        <v>199</v>
      </c>
    </row>
    <row r="140" s="13" customFormat="1">
      <c r="A140" s="13"/>
      <c r="B140" s="233"/>
      <c r="C140" s="234"/>
      <c r="D140" s="235" t="s">
        <v>209</v>
      </c>
      <c r="E140" s="236" t="s">
        <v>1</v>
      </c>
      <c r="F140" s="237" t="s">
        <v>212</v>
      </c>
      <c r="G140" s="234"/>
      <c r="H140" s="236" t="s">
        <v>1</v>
      </c>
      <c r="I140" s="238"/>
      <c r="J140" s="234"/>
      <c r="K140" s="234"/>
      <c r="L140" s="239"/>
      <c r="M140" s="240"/>
      <c r="N140" s="241"/>
      <c r="O140" s="241"/>
      <c r="P140" s="241"/>
      <c r="Q140" s="241"/>
      <c r="R140" s="241"/>
      <c r="S140" s="241"/>
      <c r="T140" s="242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3" t="s">
        <v>209</v>
      </c>
      <c r="AU140" s="243" t="s">
        <v>87</v>
      </c>
      <c r="AV140" s="13" t="s">
        <v>85</v>
      </c>
      <c r="AW140" s="13" t="s">
        <v>33</v>
      </c>
      <c r="AX140" s="13" t="s">
        <v>77</v>
      </c>
      <c r="AY140" s="243" t="s">
        <v>199</v>
      </c>
    </row>
    <row r="141" s="14" customFormat="1">
      <c r="A141" s="14"/>
      <c r="B141" s="244"/>
      <c r="C141" s="245"/>
      <c r="D141" s="235" t="s">
        <v>209</v>
      </c>
      <c r="E141" s="246" t="s">
        <v>1</v>
      </c>
      <c r="F141" s="247" t="s">
        <v>213</v>
      </c>
      <c r="G141" s="245"/>
      <c r="H141" s="248">
        <v>8</v>
      </c>
      <c r="I141" s="249"/>
      <c r="J141" s="245"/>
      <c r="K141" s="245"/>
      <c r="L141" s="250"/>
      <c r="M141" s="251"/>
      <c r="N141" s="252"/>
      <c r="O141" s="252"/>
      <c r="P141" s="252"/>
      <c r="Q141" s="252"/>
      <c r="R141" s="252"/>
      <c r="S141" s="252"/>
      <c r="T141" s="253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4" t="s">
        <v>209</v>
      </c>
      <c r="AU141" s="254" t="s">
        <v>87</v>
      </c>
      <c r="AV141" s="14" t="s">
        <v>87</v>
      </c>
      <c r="AW141" s="14" t="s">
        <v>33</v>
      </c>
      <c r="AX141" s="14" t="s">
        <v>85</v>
      </c>
      <c r="AY141" s="254" t="s">
        <v>199</v>
      </c>
    </row>
    <row r="142" s="2" customFormat="1" ht="49.05" customHeight="1">
      <c r="A142" s="39"/>
      <c r="B142" s="40"/>
      <c r="C142" s="220" t="s">
        <v>87</v>
      </c>
      <c r="D142" s="220" t="s">
        <v>202</v>
      </c>
      <c r="E142" s="221" t="s">
        <v>214</v>
      </c>
      <c r="F142" s="222" t="s">
        <v>215</v>
      </c>
      <c r="G142" s="223" t="s">
        <v>205</v>
      </c>
      <c r="H142" s="224">
        <v>24</v>
      </c>
      <c r="I142" s="225"/>
      <c r="J142" s="226">
        <f>ROUND(I142*H142,2)</f>
        <v>0</v>
      </c>
      <c r="K142" s="222" t="s">
        <v>206</v>
      </c>
      <c r="L142" s="45"/>
      <c r="M142" s="227" t="s">
        <v>1</v>
      </c>
      <c r="N142" s="228" t="s">
        <v>42</v>
      </c>
      <c r="O142" s="92"/>
      <c r="P142" s="229">
        <f>O142*H142</f>
        <v>0</v>
      </c>
      <c r="Q142" s="229">
        <v>0.0079000000000000008</v>
      </c>
      <c r="R142" s="229">
        <f>Q142*H142</f>
        <v>0.18960000000000002</v>
      </c>
      <c r="S142" s="229">
        <v>0</v>
      </c>
      <c r="T142" s="230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1" t="s">
        <v>207</v>
      </c>
      <c r="AT142" s="231" t="s">
        <v>202</v>
      </c>
      <c r="AU142" s="231" t="s">
        <v>87</v>
      </c>
      <c r="AY142" s="18" t="s">
        <v>199</v>
      </c>
      <c r="BE142" s="232">
        <f>IF(N142="základní",J142,0)</f>
        <v>0</v>
      </c>
      <c r="BF142" s="232">
        <f>IF(N142="snížená",J142,0)</f>
        <v>0</v>
      </c>
      <c r="BG142" s="232">
        <f>IF(N142="zákl. přenesená",J142,0)</f>
        <v>0</v>
      </c>
      <c r="BH142" s="232">
        <f>IF(N142="sníž. přenesená",J142,0)</f>
        <v>0</v>
      </c>
      <c r="BI142" s="232">
        <f>IF(N142="nulová",J142,0)</f>
        <v>0</v>
      </c>
      <c r="BJ142" s="18" t="s">
        <v>85</v>
      </c>
      <c r="BK142" s="232">
        <f>ROUND(I142*H142,2)</f>
        <v>0</v>
      </c>
      <c r="BL142" s="18" t="s">
        <v>207</v>
      </c>
      <c r="BM142" s="231" t="s">
        <v>216</v>
      </c>
    </row>
    <row r="143" s="13" customFormat="1">
      <c r="A143" s="13"/>
      <c r="B143" s="233"/>
      <c r="C143" s="234"/>
      <c r="D143" s="235" t="s">
        <v>209</v>
      </c>
      <c r="E143" s="236" t="s">
        <v>1</v>
      </c>
      <c r="F143" s="237" t="s">
        <v>217</v>
      </c>
      <c r="G143" s="234"/>
      <c r="H143" s="236" t="s">
        <v>1</v>
      </c>
      <c r="I143" s="238"/>
      <c r="J143" s="234"/>
      <c r="K143" s="234"/>
      <c r="L143" s="239"/>
      <c r="M143" s="240"/>
      <c r="N143" s="241"/>
      <c r="O143" s="241"/>
      <c r="P143" s="241"/>
      <c r="Q143" s="241"/>
      <c r="R143" s="241"/>
      <c r="S143" s="241"/>
      <c r="T143" s="242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3" t="s">
        <v>209</v>
      </c>
      <c r="AU143" s="243" t="s">
        <v>87</v>
      </c>
      <c r="AV143" s="13" t="s">
        <v>85</v>
      </c>
      <c r="AW143" s="13" t="s">
        <v>33</v>
      </c>
      <c r="AX143" s="13" t="s">
        <v>77</v>
      </c>
      <c r="AY143" s="243" t="s">
        <v>199</v>
      </c>
    </row>
    <row r="144" s="14" customFormat="1">
      <c r="A144" s="14"/>
      <c r="B144" s="244"/>
      <c r="C144" s="245"/>
      <c r="D144" s="235" t="s">
        <v>209</v>
      </c>
      <c r="E144" s="246" t="s">
        <v>1</v>
      </c>
      <c r="F144" s="247" t="s">
        <v>218</v>
      </c>
      <c r="G144" s="245"/>
      <c r="H144" s="248">
        <v>24</v>
      </c>
      <c r="I144" s="249"/>
      <c r="J144" s="245"/>
      <c r="K144" s="245"/>
      <c r="L144" s="250"/>
      <c r="M144" s="251"/>
      <c r="N144" s="252"/>
      <c r="O144" s="252"/>
      <c r="P144" s="252"/>
      <c r="Q144" s="252"/>
      <c r="R144" s="252"/>
      <c r="S144" s="252"/>
      <c r="T144" s="253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4" t="s">
        <v>209</v>
      </c>
      <c r="AU144" s="254" t="s">
        <v>87</v>
      </c>
      <c r="AV144" s="14" t="s">
        <v>87</v>
      </c>
      <c r="AW144" s="14" t="s">
        <v>33</v>
      </c>
      <c r="AX144" s="14" t="s">
        <v>85</v>
      </c>
      <c r="AY144" s="254" t="s">
        <v>199</v>
      </c>
    </row>
    <row r="145" s="2" customFormat="1" ht="24.15" customHeight="1">
      <c r="A145" s="39"/>
      <c r="B145" s="40"/>
      <c r="C145" s="220" t="s">
        <v>109</v>
      </c>
      <c r="D145" s="220" t="s">
        <v>202</v>
      </c>
      <c r="E145" s="221" t="s">
        <v>219</v>
      </c>
      <c r="F145" s="222" t="s">
        <v>220</v>
      </c>
      <c r="G145" s="223" t="s">
        <v>205</v>
      </c>
      <c r="H145" s="224">
        <v>185.75700000000001</v>
      </c>
      <c r="I145" s="225"/>
      <c r="J145" s="226">
        <f>ROUND(I145*H145,2)</f>
        <v>0</v>
      </c>
      <c r="K145" s="222" t="s">
        <v>206</v>
      </c>
      <c r="L145" s="45"/>
      <c r="M145" s="227" t="s">
        <v>1</v>
      </c>
      <c r="N145" s="228" t="s">
        <v>42</v>
      </c>
      <c r="O145" s="92"/>
      <c r="P145" s="229">
        <f>O145*H145</f>
        <v>0</v>
      </c>
      <c r="Q145" s="229">
        <v>0.0057999999999999996</v>
      </c>
      <c r="R145" s="229">
        <f>Q145*H145</f>
        <v>1.0773906</v>
      </c>
      <c r="S145" s="229">
        <v>0</v>
      </c>
      <c r="T145" s="230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1" t="s">
        <v>207</v>
      </c>
      <c r="AT145" s="231" t="s">
        <v>202</v>
      </c>
      <c r="AU145" s="231" t="s">
        <v>87</v>
      </c>
      <c r="AY145" s="18" t="s">
        <v>199</v>
      </c>
      <c r="BE145" s="232">
        <f>IF(N145="základní",J145,0)</f>
        <v>0</v>
      </c>
      <c r="BF145" s="232">
        <f>IF(N145="snížená",J145,0)</f>
        <v>0</v>
      </c>
      <c r="BG145" s="232">
        <f>IF(N145="zákl. přenesená",J145,0)</f>
        <v>0</v>
      </c>
      <c r="BH145" s="232">
        <f>IF(N145="sníž. přenesená",J145,0)</f>
        <v>0</v>
      </c>
      <c r="BI145" s="232">
        <f>IF(N145="nulová",J145,0)</f>
        <v>0</v>
      </c>
      <c r="BJ145" s="18" t="s">
        <v>85</v>
      </c>
      <c r="BK145" s="232">
        <f>ROUND(I145*H145,2)</f>
        <v>0</v>
      </c>
      <c r="BL145" s="18" t="s">
        <v>207</v>
      </c>
      <c r="BM145" s="231" t="s">
        <v>221</v>
      </c>
    </row>
    <row r="146" s="13" customFormat="1">
      <c r="A146" s="13"/>
      <c r="B146" s="233"/>
      <c r="C146" s="234"/>
      <c r="D146" s="235" t="s">
        <v>209</v>
      </c>
      <c r="E146" s="236" t="s">
        <v>1</v>
      </c>
      <c r="F146" s="237" t="s">
        <v>222</v>
      </c>
      <c r="G146" s="234"/>
      <c r="H146" s="236" t="s">
        <v>1</v>
      </c>
      <c r="I146" s="238"/>
      <c r="J146" s="234"/>
      <c r="K146" s="234"/>
      <c r="L146" s="239"/>
      <c r="M146" s="240"/>
      <c r="N146" s="241"/>
      <c r="O146" s="241"/>
      <c r="P146" s="241"/>
      <c r="Q146" s="241"/>
      <c r="R146" s="241"/>
      <c r="S146" s="241"/>
      <c r="T146" s="242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3" t="s">
        <v>209</v>
      </c>
      <c r="AU146" s="243" t="s">
        <v>87</v>
      </c>
      <c r="AV146" s="13" t="s">
        <v>85</v>
      </c>
      <c r="AW146" s="13" t="s">
        <v>33</v>
      </c>
      <c r="AX146" s="13" t="s">
        <v>77</v>
      </c>
      <c r="AY146" s="243" t="s">
        <v>199</v>
      </c>
    </row>
    <row r="147" s="13" customFormat="1">
      <c r="A147" s="13"/>
      <c r="B147" s="233"/>
      <c r="C147" s="234"/>
      <c r="D147" s="235" t="s">
        <v>209</v>
      </c>
      <c r="E147" s="236" t="s">
        <v>1</v>
      </c>
      <c r="F147" s="237" t="s">
        <v>223</v>
      </c>
      <c r="G147" s="234"/>
      <c r="H147" s="236" t="s">
        <v>1</v>
      </c>
      <c r="I147" s="238"/>
      <c r="J147" s="234"/>
      <c r="K147" s="234"/>
      <c r="L147" s="239"/>
      <c r="M147" s="240"/>
      <c r="N147" s="241"/>
      <c r="O147" s="241"/>
      <c r="P147" s="241"/>
      <c r="Q147" s="241"/>
      <c r="R147" s="241"/>
      <c r="S147" s="241"/>
      <c r="T147" s="242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3" t="s">
        <v>209</v>
      </c>
      <c r="AU147" s="243" t="s">
        <v>87</v>
      </c>
      <c r="AV147" s="13" t="s">
        <v>85</v>
      </c>
      <c r="AW147" s="13" t="s">
        <v>33</v>
      </c>
      <c r="AX147" s="13" t="s">
        <v>77</v>
      </c>
      <c r="AY147" s="243" t="s">
        <v>199</v>
      </c>
    </row>
    <row r="148" s="14" customFormat="1">
      <c r="A148" s="14"/>
      <c r="B148" s="244"/>
      <c r="C148" s="245"/>
      <c r="D148" s="235" t="s">
        <v>209</v>
      </c>
      <c r="E148" s="246" t="s">
        <v>1</v>
      </c>
      <c r="F148" s="247" t="s">
        <v>224</v>
      </c>
      <c r="G148" s="245"/>
      <c r="H148" s="248">
        <v>73.501000000000005</v>
      </c>
      <c r="I148" s="249"/>
      <c r="J148" s="245"/>
      <c r="K148" s="245"/>
      <c r="L148" s="250"/>
      <c r="M148" s="251"/>
      <c r="N148" s="252"/>
      <c r="O148" s="252"/>
      <c r="P148" s="252"/>
      <c r="Q148" s="252"/>
      <c r="R148" s="252"/>
      <c r="S148" s="252"/>
      <c r="T148" s="253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4" t="s">
        <v>209</v>
      </c>
      <c r="AU148" s="254" t="s">
        <v>87</v>
      </c>
      <c r="AV148" s="14" t="s">
        <v>87</v>
      </c>
      <c r="AW148" s="14" t="s">
        <v>33</v>
      </c>
      <c r="AX148" s="14" t="s">
        <v>77</v>
      </c>
      <c r="AY148" s="254" t="s">
        <v>199</v>
      </c>
    </row>
    <row r="149" s="14" customFormat="1">
      <c r="A149" s="14"/>
      <c r="B149" s="244"/>
      <c r="C149" s="245"/>
      <c r="D149" s="235" t="s">
        <v>209</v>
      </c>
      <c r="E149" s="246" t="s">
        <v>1</v>
      </c>
      <c r="F149" s="247" t="s">
        <v>225</v>
      </c>
      <c r="G149" s="245"/>
      <c r="H149" s="248">
        <v>19.635000000000002</v>
      </c>
      <c r="I149" s="249"/>
      <c r="J149" s="245"/>
      <c r="K149" s="245"/>
      <c r="L149" s="250"/>
      <c r="M149" s="251"/>
      <c r="N149" s="252"/>
      <c r="O149" s="252"/>
      <c r="P149" s="252"/>
      <c r="Q149" s="252"/>
      <c r="R149" s="252"/>
      <c r="S149" s="252"/>
      <c r="T149" s="253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4" t="s">
        <v>209</v>
      </c>
      <c r="AU149" s="254" t="s">
        <v>87</v>
      </c>
      <c r="AV149" s="14" t="s">
        <v>87</v>
      </c>
      <c r="AW149" s="14" t="s">
        <v>33</v>
      </c>
      <c r="AX149" s="14" t="s">
        <v>77</v>
      </c>
      <c r="AY149" s="254" t="s">
        <v>199</v>
      </c>
    </row>
    <row r="150" s="14" customFormat="1">
      <c r="A150" s="14"/>
      <c r="B150" s="244"/>
      <c r="C150" s="245"/>
      <c r="D150" s="235" t="s">
        <v>209</v>
      </c>
      <c r="E150" s="246" t="s">
        <v>1</v>
      </c>
      <c r="F150" s="247" t="s">
        <v>226</v>
      </c>
      <c r="G150" s="245"/>
      <c r="H150" s="248">
        <v>21.562999999999999</v>
      </c>
      <c r="I150" s="249"/>
      <c r="J150" s="245"/>
      <c r="K150" s="245"/>
      <c r="L150" s="250"/>
      <c r="M150" s="251"/>
      <c r="N150" s="252"/>
      <c r="O150" s="252"/>
      <c r="P150" s="252"/>
      <c r="Q150" s="252"/>
      <c r="R150" s="252"/>
      <c r="S150" s="252"/>
      <c r="T150" s="253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4" t="s">
        <v>209</v>
      </c>
      <c r="AU150" s="254" t="s">
        <v>87</v>
      </c>
      <c r="AV150" s="14" t="s">
        <v>87</v>
      </c>
      <c r="AW150" s="14" t="s">
        <v>33</v>
      </c>
      <c r="AX150" s="14" t="s">
        <v>77</v>
      </c>
      <c r="AY150" s="254" t="s">
        <v>199</v>
      </c>
    </row>
    <row r="151" s="14" customFormat="1">
      <c r="A151" s="14"/>
      <c r="B151" s="244"/>
      <c r="C151" s="245"/>
      <c r="D151" s="235" t="s">
        <v>209</v>
      </c>
      <c r="E151" s="246" t="s">
        <v>1</v>
      </c>
      <c r="F151" s="247" t="s">
        <v>227</v>
      </c>
      <c r="G151" s="245"/>
      <c r="H151" s="248">
        <v>14.077</v>
      </c>
      <c r="I151" s="249"/>
      <c r="J151" s="245"/>
      <c r="K151" s="245"/>
      <c r="L151" s="250"/>
      <c r="M151" s="251"/>
      <c r="N151" s="252"/>
      <c r="O151" s="252"/>
      <c r="P151" s="252"/>
      <c r="Q151" s="252"/>
      <c r="R151" s="252"/>
      <c r="S151" s="252"/>
      <c r="T151" s="253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4" t="s">
        <v>209</v>
      </c>
      <c r="AU151" s="254" t="s">
        <v>87</v>
      </c>
      <c r="AV151" s="14" t="s">
        <v>87</v>
      </c>
      <c r="AW151" s="14" t="s">
        <v>33</v>
      </c>
      <c r="AX151" s="14" t="s">
        <v>77</v>
      </c>
      <c r="AY151" s="254" t="s">
        <v>199</v>
      </c>
    </row>
    <row r="152" s="14" customFormat="1">
      <c r="A152" s="14"/>
      <c r="B152" s="244"/>
      <c r="C152" s="245"/>
      <c r="D152" s="235" t="s">
        <v>209</v>
      </c>
      <c r="E152" s="246" t="s">
        <v>1</v>
      </c>
      <c r="F152" s="247" t="s">
        <v>228</v>
      </c>
      <c r="G152" s="245"/>
      <c r="H152" s="248">
        <v>14.076000000000001</v>
      </c>
      <c r="I152" s="249"/>
      <c r="J152" s="245"/>
      <c r="K152" s="245"/>
      <c r="L152" s="250"/>
      <c r="M152" s="251"/>
      <c r="N152" s="252"/>
      <c r="O152" s="252"/>
      <c r="P152" s="252"/>
      <c r="Q152" s="252"/>
      <c r="R152" s="252"/>
      <c r="S152" s="252"/>
      <c r="T152" s="253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4" t="s">
        <v>209</v>
      </c>
      <c r="AU152" s="254" t="s">
        <v>87</v>
      </c>
      <c r="AV152" s="14" t="s">
        <v>87</v>
      </c>
      <c r="AW152" s="14" t="s">
        <v>33</v>
      </c>
      <c r="AX152" s="14" t="s">
        <v>77</v>
      </c>
      <c r="AY152" s="254" t="s">
        <v>199</v>
      </c>
    </row>
    <row r="153" s="14" customFormat="1">
      <c r="A153" s="14"/>
      <c r="B153" s="244"/>
      <c r="C153" s="245"/>
      <c r="D153" s="235" t="s">
        <v>209</v>
      </c>
      <c r="E153" s="246" t="s">
        <v>1</v>
      </c>
      <c r="F153" s="247" t="s">
        <v>229</v>
      </c>
      <c r="G153" s="245"/>
      <c r="H153" s="248">
        <v>7.6980000000000004</v>
      </c>
      <c r="I153" s="249"/>
      <c r="J153" s="245"/>
      <c r="K153" s="245"/>
      <c r="L153" s="250"/>
      <c r="M153" s="251"/>
      <c r="N153" s="252"/>
      <c r="O153" s="252"/>
      <c r="P153" s="252"/>
      <c r="Q153" s="252"/>
      <c r="R153" s="252"/>
      <c r="S153" s="252"/>
      <c r="T153" s="253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4" t="s">
        <v>209</v>
      </c>
      <c r="AU153" s="254" t="s">
        <v>87</v>
      </c>
      <c r="AV153" s="14" t="s">
        <v>87</v>
      </c>
      <c r="AW153" s="14" t="s">
        <v>33</v>
      </c>
      <c r="AX153" s="14" t="s">
        <v>77</v>
      </c>
      <c r="AY153" s="254" t="s">
        <v>199</v>
      </c>
    </row>
    <row r="154" s="14" customFormat="1">
      <c r="A154" s="14"/>
      <c r="B154" s="244"/>
      <c r="C154" s="245"/>
      <c r="D154" s="235" t="s">
        <v>209</v>
      </c>
      <c r="E154" s="246" t="s">
        <v>1</v>
      </c>
      <c r="F154" s="247" t="s">
        <v>230</v>
      </c>
      <c r="G154" s="245"/>
      <c r="H154" s="248">
        <v>7.6150000000000002</v>
      </c>
      <c r="I154" s="249"/>
      <c r="J154" s="245"/>
      <c r="K154" s="245"/>
      <c r="L154" s="250"/>
      <c r="M154" s="251"/>
      <c r="N154" s="252"/>
      <c r="O154" s="252"/>
      <c r="P154" s="252"/>
      <c r="Q154" s="252"/>
      <c r="R154" s="252"/>
      <c r="S154" s="252"/>
      <c r="T154" s="253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4" t="s">
        <v>209</v>
      </c>
      <c r="AU154" s="254" t="s">
        <v>87</v>
      </c>
      <c r="AV154" s="14" t="s">
        <v>87</v>
      </c>
      <c r="AW154" s="14" t="s">
        <v>33</v>
      </c>
      <c r="AX154" s="14" t="s">
        <v>77</v>
      </c>
      <c r="AY154" s="254" t="s">
        <v>199</v>
      </c>
    </row>
    <row r="155" s="14" customFormat="1">
      <c r="A155" s="14"/>
      <c r="B155" s="244"/>
      <c r="C155" s="245"/>
      <c r="D155" s="235" t="s">
        <v>209</v>
      </c>
      <c r="E155" s="246" t="s">
        <v>1</v>
      </c>
      <c r="F155" s="247" t="s">
        <v>231</v>
      </c>
      <c r="G155" s="245"/>
      <c r="H155" s="248">
        <v>7.6459999999999999</v>
      </c>
      <c r="I155" s="249"/>
      <c r="J155" s="245"/>
      <c r="K155" s="245"/>
      <c r="L155" s="250"/>
      <c r="M155" s="251"/>
      <c r="N155" s="252"/>
      <c r="O155" s="252"/>
      <c r="P155" s="252"/>
      <c r="Q155" s="252"/>
      <c r="R155" s="252"/>
      <c r="S155" s="252"/>
      <c r="T155" s="253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4" t="s">
        <v>209</v>
      </c>
      <c r="AU155" s="254" t="s">
        <v>87</v>
      </c>
      <c r="AV155" s="14" t="s">
        <v>87</v>
      </c>
      <c r="AW155" s="14" t="s">
        <v>33</v>
      </c>
      <c r="AX155" s="14" t="s">
        <v>77</v>
      </c>
      <c r="AY155" s="254" t="s">
        <v>199</v>
      </c>
    </row>
    <row r="156" s="14" customFormat="1">
      <c r="A156" s="14"/>
      <c r="B156" s="244"/>
      <c r="C156" s="245"/>
      <c r="D156" s="235" t="s">
        <v>209</v>
      </c>
      <c r="E156" s="246" t="s">
        <v>1</v>
      </c>
      <c r="F156" s="247" t="s">
        <v>232</v>
      </c>
      <c r="G156" s="245"/>
      <c r="H156" s="248">
        <v>9.3000000000000007</v>
      </c>
      <c r="I156" s="249"/>
      <c r="J156" s="245"/>
      <c r="K156" s="245"/>
      <c r="L156" s="250"/>
      <c r="M156" s="251"/>
      <c r="N156" s="252"/>
      <c r="O156" s="252"/>
      <c r="P156" s="252"/>
      <c r="Q156" s="252"/>
      <c r="R156" s="252"/>
      <c r="S156" s="252"/>
      <c r="T156" s="253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4" t="s">
        <v>209</v>
      </c>
      <c r="AU156" s="254" t="s">
        <v>87</v>
      </c>
      <c r="AV156" s="14" t="s">
        <v>87</v>
      </c>
      <c r="AW156" s="14" t="s">
        <v>33</v>
      </c>
      <c r="AX156" s="14" t="s">
        <v>77</v>
      </c>
      <c r="AY156" s="254" t="s">
        <v>199</v>
      </c>
    </row>
    <row r="157" s="14" customFormat="1">
      <c r="A157" s="14"/>
      <c r="B157" s="244"/>
      <c r="C157" s="245"/>
      <c r="D157" s="235" t="s">
        <v>209</v>
      </c>
      <c r="E157" s="246" t="s">
        <v>1</v>
      </c>
      <c r="F157" s="247" t="s">
        <v>233</v>
      </c>
      <c r="G157" s="245"/>
      <c r="H157" s="248">
        <v>10.646000000000001</v>
      </c>
      <c r="I157" s="249"/>
      <c r="J157" s="245"/>
      <c r="K157" s="245"/>
      <c r="L157" s="250"/>
      <c r="M157" s="251"/>
      <c r="N157" s="252"/>
      <c r="O157" s="252"/>
      <c r="P157" s="252"/>
      <c r="Q157" s="252"/>
      <c r="R157" s="252"/>
      <c r="S157" s="252"/>
      <c r="T157" s="253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4" t="s">
        <v>209</v>
      </c>
      <c r="AU157" s="254" t="s">
        <v>87</v>
      </c>
      <c r="AV157" s="14" t="s">
        <v>87</v>
      </c>
      <c r="AW157" s="14" t="s">
        <v>33</v>
      </c>
      <c r="AX157" s="14" t="s">
        <v>77</v>
      </c>
      <c r="AY157" s="254" t="s">
        <v>199</v>
      </c>
    </row>
    <row r="158" s="14" customFormat="1">
      <c r="A158" s="14"/>
      <c r="B158" s="244"/>
      <c r="C158" s="245"/>
      <c r="D158" s="235" t="s">
        <v>209</v>
      </c>
      <c r="E158" s="246" t="s">
        <v>1</v>
      </c>
      <c r="F158" s="247" t="s">
        <v>106</v>
      </c>
      <c r="G158" s="245"/>
      <c r="H158" s="248">
        <v>185.75700000000001</v>
      </c>
      <c r="I158" s="249"/>
      <c r="J158" s="245"/>
      <c r="K158" s="245"/>
      <c r="L158" s="250"/>
      <c r="M158" s="251"/>
      <c r="N158" s="252"/>
      <c r="O158" s="252"/>
      <c r="P158" s="252"/>
      <c r="Q158" s="252"/>
      <c r="R158" s="252"/>
      <c r="S158" s="252"/>
      <c r="T158" s="253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4" t="s">
        <v>209</v>
      </c>
      <c r="AU158" s="254" t="s">
        <v>87</v>
      </c>
      <c r="AV158" s="14" t="s">
        <v>87</v>
      </c>
      <c r="AW158" s="14" t="s">
        <v>33</v>
      </c>
      <c r="AX158" s="14" t="s">
        <v>85</v>
      </c>
      <c r="AY158" s="254" t="s">
        <v>199</v>
      </c>
    </row>
    <row r="159" s="2" customFormat="1" ht="44.25" customHeight="1">
      <c r="A159" s="39"/>
      <c r="B159" s="40"/>
      <c r="C159" s="220" t="s">
        <v>207</v>
      </c>
      <c r="D159" s="220" t="s">
        <v>202</v>
      </c>
      <c r="E159" s="221" t="s">
        <v>234</v>
      </c>
      <c r="F159" s="222" t="s">
        <v>235</v>
      </c>
      <c r="G159" s="223" t="s">
        <v>205</v>
      </c>
      <c r="H159" s="224">
        <v>65.537999999999997</v>
      </c>
      <c r="I159" s="225"/>
      <c r="J159" s="226">
        <f>ROUND(I159*H159,2)</f>
        <v>0</v>
      </c>
      <c r="K159" s="222" t="s">
        <v>206</v>
      </c>
      <c r="L159" s="45"/>
      <c r="M159" s="227" t="s">
        <v>1</v>
      </c>
      <c r="N159" s="228" t="s">
        <v>42</v>
      </c>
      <c r="O159" s="92"/>
      <c r="P159" s="229">
        <f>O159*H159</f>
        <v>0</v>
      </c>
      <c r="Q159" s="229">
        <v>0.029100000000000001</v>
      </c>
      <c r="R159" s="229">
        <f>Q159*H159</f>
        <v>1.9071558</v>
      </c>
      <c r="S159" s="229">
        <v>0</v>
      </c>
      <c r="T159" s="230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31" t="s">
        <v>207</v>
      </c>
      <c r="AT159" s="231" t="s">
        <v>202</v>
      </c>
      <c r="AU159" s="231" t="s">
        <v>87</v>
      </c>
      <c r="AY159" s="18" t="s">
        <v>199</v>
      </c>
      <c r="BE159" s="232">
        <f>IF(N159="základní",J159,0)</f>
        <v>0</v>
      </c>
      <c r="BF159" s="232">
        <f>IF(N159="snížená",J159,0)</f>
        <v>0</v>
      </c>
      <c r="BG159" s="232">
        <f>IF(N159="zákl. přenesená",J159,0)</f>
        <v>0</v>
      </c>
      <c r="BH159" s="232">
        <f>IF(N159="sníž. přenesená",J159,0)</f>
        <v>0</v>
      </c>
      <c r="BI159" s="232">
        <f>IF(N159="nulová",J159,0)</f>
        <v>0</v>
      </c>
      <c r="BJ159" s="18" t="s">
        <v>85</v>
      </c>
      <c r="BK159" s="232">
        <f>ROUND(I159*H159,2)</f>
        <v>0</v>
      </c>
      <c r="BL159" s="18" t="s">
        <v>207</v>
      </c>
      <c r="BM159" s="231" t="s">
        <v>236</v>
      </c>
    </row>
    <row r="160" s="13" customFormat="1">
      <c r="A160" s="13"/>
      <c r="B160" s="233"/>
      <c r="C160" s="234"/>
      <c r="D160" s="235" t="s">
        <v>209</v>
      </c>
      <c r="E160" s="236" t="s">
        <v>1</v>
      </c>
      <c r="F160" s="237" t="s">
        <v>237</v>
      </c>
      <c r="G160" s="234"/>
      <c r="H160" s="236" t="s">
        <v>1</v>
      </c>
      <c r="I160" s="238"/>
      <c r="J160" s="234"/>
      <c r="K160" s="234"/>
      <c r="L160" s="239"/>
      <c r="M160" s="240"/>
      <c r="N160" s="241"/>
      <c r="O160" s="241"/>
      <c r="P160" s="241"/>
      <c r="Q160" s="241"/>
      <c r="R160" s="241"/>
      <c r="S160" s="241"/>
      <c r="T160" s="242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3" t="s">
        <v>209</v>
      </c>
      <c r="AU160" s="243" t="s">
        <v>87</v>
      </c>
      <c r="AV160" s="13" t="s">
        <v>85</v>
      </c>
      <c r="AW160" s="13" t="s">
        <v>33</v>
      </c>
      <c r="AX160" s="13" t="s">
        <v>77</v>
      </c>
      <c r="AY160" s="243" t="s">
        <v>199</v>
      </c>
    </row>
    <row r="161" s="13" customFormat="1">
      <c r="A161" s="13"/>
      <c r="B161" s="233"/>
      <c r="C161" s="234"/>
      <c r="D161" s="235" t="s">
        <v>209</v>
      </c>
      <c r="E161" s="236" t="s">
        <v>1</v>
      </c>
      <c r="F161" s="237" t="s">
        <v>238</v>
      </c>
      <c r="G161" s="234"/>
      <c r="H161" s="236" t="s">
        <v>1</v>
      </c>
      <c r="I161" s="238"/>
      <c r="J161" s="234"/>
      <c r="K161" s="234"/>
      <c r="L161" s="239"/>
      <c r="M161" s="240"/>
      <c r="N161" s="241"/>
      <c r="O161" s="241"/>
      <c r="P161" s="241"/>
      <c r="Q161" s="241"/>
      <c r="R161" s="241"/>
      <c r="S161" s="241"/>
      <c r="T161" s="242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3" t="s">
        <v>209</v>
      </c>
      <c r="AU161" s="243" t="s">
        <v>87</v>
      </c>
      <c r="AV161" s="13" t="s">
        <v>85</v>
      </c>
      <c r="AW161" s="13" t="s">
        <v>33</v>
      </c>
      <c r="AX161" s="13" t="s">
        <v>77</v>
      </c>
      <c r="AY161" s="243" t="s">
        <v>199</v>
      </c>
    </row>
    <row r="162" s="14" customFormat="1">
      <c r="A162" s="14"/>
      <c r="B162" s="244"/>
      <c r="C162" s="245"/>
      <c r="D162" s="235" t="s">
        <v>209</v>
      </c>
      <c r="E162" s="246" t="s">
        <v>1</v>
      </c>
      <c r="F162" s="247" t="s">
        <v>122</v>
      </c>
      <c r="G162" s="245"/>
      <c r="H162" s="248">
        <v>65.537999999999997</v>
      </c>
      <c r="I162" s="249"/>
      <c r="J162" s="245"/>
      <c r="K162" s="245"/>
      <c r="L162" s="250"/>
      <c r="M162" s="251"/>
      <c r="N162" s="252"/>
      <c r="O162" s="252"/>
      <c r="P162" s="252"/>
      <c r="Q162" s="252"/>
      <c r="R162" s="252"/>
      <c r="S162" s="252"/>
      <c r="T162" s="253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4" t="s">
        <v>209</v>
      </c>
      <c r="AU162" s="254" t="s">
        <v>87</v>
      </c>
      <c r="AV162" s="14" t="s">
        <v>87</v>
      </c>
      <c r="AW162" s="14" t="s">
        <v>33</v>
      </c>
      <c r="AX162" s="14" t="s">
        <v>85</v>
      </c>
      <c r="AY162" s="254" t="s">
        <v>199</v>
      </c>
    </row>
    <row r="163" s="2" customFormat="1" ht="24.15" customHeight="1">
      <c r="A163" s="39"/>
      <c r="B163" s="40"/>
      <c r="C163" s="220" t="s">
        <v>239</v>
      </c>
      <c r="D163" s="220" t="s">
        <v>202</v>
      </c>
      <c r="E163" s="221" t="s">
        <v>240</v>
      </c>
      <c r="F163" s="222" t="s">
        <v>241</v>
      </c>
      <c r="G163" s="223" t="s">
        <v>242</v>
      </c>
      <c r="H163" s="224">
        <v>375.97000000000003</v>
      </c>
      <c r="I163" s="225"/>
      <c r="J163" s="226">
        <f>ROUND(I163*H163,2)</f>
        <v>0</v>
      </c>
      <c r="K163" s="222" t="s">
        <v>206</v>
      </c>
      <c r="L163" s="45"/>
      <c r="M163" s="227" t="s">
        <v>1</v>
      </c>
      <c r="N163" s="228" t="s">
        <v>42</v>
      </c>
      <c r="O163" s="92"/>
      <c r="P163" s="229">
        <f>O163*H163</f>
        <v>0</v>
      </c>
      <c r="Q163" s="229">
        <v>0.00021000000000000001</v>
      </c>
      <c r="R163" s="229">
        <f>Q163*H163</f>
        <v>0.078953700000000016</v>
      </c>
      <c r="S163" s="229">
        <v>0</v>
      </c>
      <c r="T163" s="230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31" t="s">
        <v>207</v>
      </c>
      <c r="AT163" s="231" t="s">
        <v>202</v>
      </c>
      <c r="AU163" s="231" t="s">
        <v>87</v>
      </c>
      <c r="AY163" s="18" t="s">
        <v>199</v>
      </c>
      <c r="BE163" s="232">
        <f>IF(N163="základní",J163,0)</f>
        <v>0</v>
      </c>
      <c r="BF163" s="232">
        <f>IF(N163="snížená",J163,0)</f>
        <v>0</v>
      </c>
      <c r="BG163" s="232">
        <f>IF(N163="zákl. přenesená",J163,0)</f>
        <v>0</v>
      </c>
      <c r="BH163" s="232">
        <f>IF(N163="sníž. přenesená",J163,0)</f>
        <v>0</v>
      </c>
      <c r="BI163" s="232">
        <f>IF(N163="nulová",J163,0)</f>
        <v>0</v>
      </c>
      <c r="BJ163" s="18" t="s">
        <v>85</v>
      </c>
      <c r="BK163" s="232">
        <f>ROUND(I163*H163,2)</f>
        <v>0</v>
      </c>
      <c r="BL163" s="18" t="s">
        <v>207</v>
      </c>
      <c r="BM163" s="231" t="s">
        <v>243</v>
      </c>
    </row>
    <row r="164" s="13" customFormat="1">
      <c r="A164" s="13"/>
      <c r="B164" s="233"/>
      <c r="C164" s="234"/>
      <c r="D164" s="235" t="s">
        <v>209</v>
      </c>
      <c r="E164" s="236" t="s">
        <v>1</v>
      </c>
      <c r="F164" s="237" t="s">
        <v>244</v>
      </c>
      <c r="G164" s="234"/>
      <c r="H164" s="236" t="s">
        <v>1</v>
      </c>
      <c r="I164" s="238"/>
      <c r="J164" s="234"/>
      <c r="K164" s="234"/>
      <c r="L164" s="239"/>
      <c r="M164" s="240"/>
      <c r="N164" s="241"/>
      <c r="O164" s="241"/>
      <c r="P164" s="241"/>
      <c r="Q164" s="241"/>
      <c r="R164" s="241"/>
      <c r="S164" s="241"/>
      <c r="T164" s="242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3" t="s">
        <v>209</v>
      </c>
      <c r="AU164" s="243" t="s">
        <v>87</v>
      </c>
      <c r="AV164" s="13" t="s">
        <v>85</v>
      </c>
      <c r="AW164" s="13" t="s">
        <v>33</v>
      </c>
      <c r="AX164" s="13" t="s">
        <v>77</v>
      </c>
      <c r="AY164" s="243" t="s">
        <v>199</v>
      </c>
    </row>
    <row r="165" s="14" customFormat="1">
      <c r="A165" s="14"/>
      <c r="B165" s="244"/>
      <c r="C165" s="245"/>
      <c r="D165" s="235" t="s">
        <v>209</v>
      </c>
      <c r="E165" s="246" t="s">
        <v>1</v>
      </c>
      <c r="F165" s="247" t="s">
        <v>245</v>
      </c>
      <c r="G165" s="245"/>
      <c r="H165" s="248">
        <v>375.97000000000003</v>
      </c>
      <c r="I165" s="249"/>
      <c r="J165" s="245"/>
      <c r="K165" s="245"/>
      <c r="L165" s="250"/>
      <c r="M165" s="251"/>
      <c r="N165" s="252"/>
      <c r="O165" s="252"/>
      <c r="P165" s="252"/>
      <c r="Q165" s="252"/>
      <c r="R165" s="252"/>
      <c r="S165" s="252"/>
      <c r="T165" s="253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4" t="s">
        <v>209</v>
      </c>
      <c r="AU165" s="254" t="s">
        <v>87</v>
      </c>
      <c r="AV165" s="14" t="s">
        <v>87</v>
      </c>
      <c r="AW165" s="14" t="s">
        <v>33</v>
      </c>
      <c r="AX165" s="14" t="s">
        <v>85</v>
      </c>
      <c r="AY165" s="254" t="s">
        <v>199</v>
      </c>
    </row>
    <row r="166" s="2" customFormat="1" ht="37.8" customHeight="1">
      <c r="A166" s="39"/>
      <c r="B166" s="40"/>
      <c r="C166" s="220" t="s">
        <v>200</v>
      </c>
      <c r="D166" s="220" t="s">
        <v>202</v>
      </c>
      <c r="E166" s="221" t="s">
        <v>246</v>
      </c>
      <c r="F166" s="222" t="s">
        <v>247</v>
      </c>
      <c r="G166" s="223" t="s">
        <v>248</v>
      </c>
      <c r="H166" s="224">
        <v>1</v>
      </c>
      <c r="I166" s="225"/>
      <c r="J166" s="226">
        <f>ROUND(I166*H166,2)</f>
        <v>0</v>
      </c>
      <c r="K166" s="222" t="s">
        <v>206</v>
      </c>
      <c r="L166" s="45"/>
      <c r="M166" s="227" t="s">
        <v>1</v>
      </c>
      <c r="N166" s="228" t="s">
        <v>42</v>
      </c>
      <c r="O166" s="92"/>
      <c r="P166" s="229">
        <f>O166*H166</f>
        <v>0</v>
      </c>
      <c r="Q166" s="229">
        <v>0.00048000000000000001</v>
      </c>
      <c r="R166" s="229">
        <f>Q166*H166</f>
        <v>0.00048000000000000001</v>
      </c>
      <c r="S166" s="229">
        <v>0</v>
      </c>
      <c r="T166" s="230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31" t="s">
        <v>207</v>
      </c>
      <c r="AT166" s="231" t="s">
        <v>202</v>
      </c>
      <c r="AU166" s="231" t="s">
        <v>87</v>
      </c>
      <c r="AY166" s="18" t="s">
        <v>199</v>
      </c>
      <c r="BE166" s="232">
        <f>IF(N166="základní",J166,0)</f>
        <v>0</v>
      </c>
      <c r="BF166" s="232">
        <f>IF(N166="snížená",J166,0)</f>
        <v>0</v>
      </c>
      <c r="BG166" s="232">
        <f>IF(N166="zákl. přenesená",J166,0)</f>
        <v>0</v>
      </c>
      <c r="BH166" s="232">
        <f>IF(N166="sníž. přenesená",J166,0)</f>
        <v>0</v>
      </c>
      <c r="BI166" s="232">
        <f>IF(N166="nulová",J166,0)</f>
        <v>0</v>
      </c>
      <c r="BJ166" s="18" t="s">
        <v>85</v>
      </c>
      <c r="BK166" s="232">
        <f>ROUND(I166*H166,2)</f>
        <v>0</v>
      </c>
      <c r="BL166" s="18" t="s">
        <v>207</v>
      </c>
      <c r="BM166" s="231" t="s">
        <v>249</v>
      </c>
    </row>
    <row r="167" s="13" customFormat="1">
      <c r="A167" s="13"/>
      <c r="B167" s="233"/>
      <c r="C167" s="234"/>
      <c r="D167" s="235" t="s">
        <v>209</v>
      </c>
      <c r="E167" s="236" t="s">
        <v>1</v>
      </c>
      <c r="F167" s="237" t="s">
        <v>250</v>
      </c>
      <c r="G167" s="234"/>
      <c r="H167" s="236" t="s">
        <v>1</v>
      </c>
      <c r="I167" s="238"/>
      <c r="J167" s="234"/>
      <c r="K167" s="234"/>
      <c r="L167" s="239"/>
      <c r="M167" s="240"/>
      <c r="N167" s="241"/>
      <c r="O167" s="241"/>
      <c r="P167" s="241"/>
      <c r="Q167" s="241"/>
      <c r="R167" s="241"/>
      <c r="S167" s="241"/>
      <c r="T167" s="242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3" t="s">
        <v>209</v>
      </c>
      <c r="AU167" s="243" t="s">
        <v>87</v>
      </c>
      <c r="AV167" s="13" t="s">
        <v>85</v>
      </c>
      <c r="AW167" s="13" t="s">
        <v>33</v>
      </c>
      <c r="AX167" s="13" t="s">
        <v>77</v>
      </c>
      <c r="AY167" s="243" t="s">
        <v>199</v>
      </c>
    </row>
    <row r="168" s="14" customFormat="1">
      <c r="A168" s="14"/>
      <c r="B168" s="244"/>
      <c r="C168" s="245"/>
      <c r="D168" s="235" t="s">
        <v>209</v>
      </c>
      <c r="E168" s="246" t="s">
        <v>1</v>
      </c>
      <c r="F168" s="247" t="s">
        <v>85</v>
      </c>
      <c r="G168" s="245"/>
      <c r="H168" s="248">
        <v>1</v>
      </c>
      <c r="I168" s="249"/>
      <c r="J168" s="245"/>
      <c r="K168" s="245"/>
      <c r="L168" s="250"/>
      <c r="M168" s="251"/>
      <c r="N168" s="252"/>
      <c r="O168" s="252"/>
      <c r="P168" s="252"/>
      <c r="Q168" s="252"/>
      <c r="R168" s="252"/>
      <c r="S168" s="252"/>
      <c r="T168" s="253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4" t="s">
        <v>209</v>
      </c>
      <c r="AU168" s="254" t="s">
        <v>87</v>
      </c>
      <c r="AV168" s="14" t="s">
        <v>87</v>
      </c>
      <c r="AW168" s="14" t="s">
        <v>33</v>
      </c>
      <c r="AX168" s="14" t="s">
        <v>85</v>
      </c>
      <c r="AY168" s="254" t="s">
        <v>199</v>
      </c>
    </row>
    <row r="169" s="2" customFormat="1" ht="24.15" customHeight="1">
      <c r="A169" s="39"/>
      <c r="B169" s="40"/>
      <c r="C169" s="255" t="s">
        <v>251</v>
      </c>
      <c r="D169" s="255" t="s">
        <v>252</v>
      </c>
      <c r="E169" s="256" t="s">
        <v>253</v>
      </c>
      <c r="F169" s="257" t="s">
        <v>254</v>
      </c>
      <c r="G169" s="258" t="s">
        <v>248</v>
      </c>
      <c r="H169" s="259">
        <v>1</v>
      </c>
      <c r="I169" s="260"/>
      <c r="J169" s="261">
        <f>ROUND(I169*H169,2)</f>
        <v>0</v>
      </c>
      <c r="K169" s="257" t="s">
        <v>206</v>
      </c>
      <c r="L169" s="262"/>
      <c r="M169" s="263" t="s">
        <v>1</v>
      </c>
      <c r="N169" s="264" t="s">
        <v>42</v>
      </c>
      <c r="O169" s="92"/>
      <c r="P169" s="229">
        <f>O169*H169</f>
        <v>0</v>
      </c>
      <c r="Q169" s="229">
        <v>0.01521</v>
      </c>
      <c r="R169" s="229">
        <f>Q169*H169</f>
        <v>0.01521</v>
      </c>
      <c r="S169" s="229">
        <v>0</v>
      </c>
      <c r="T169" s="230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31" t="s">
        <v>255</v>
      </c>
      <c r="AT169" s="231" t="s">
        <v>252</v>
      </c>
      <c r="AU169" s="231" t="s">
        <v>87</v>
      </c>
      <c r="AY169" s="18" t="s">
        <v>199</v>
      </c>
      <c r="BE169" s="232">
        <f>IF(N169="základní",J169,0)</f>
        <v>0</v>
      </c>
      <c r="BF169" s="232">
        <f>IF(N169="snížená",J169,0)</f>
        <v>0</v>
      </c>
      <c r="BG169" s="232">
        <f>IF(N169="zákl. přenesená",J169,0)</f>
        <v>0</v>
      </c>
      <c r="BH169" s="232">
        <f>IF(N169="sníž. přenesená",J169,0)</f>
        <v>0</v>
      </c>
      <c r="BI169" s="232">
        <f>IF(N169="nulová",J169,0)</f>
        <v>0</v>
      </c>
      <c r="BJ169" s="18" t="s">
        <v>85</v>
      </c>
      <c r="BK169" s="232">
        <f>ROUND(I169*H169,2)</f>
        <v>0</v>
      </c>
      <c r="BL169" s="18" t="s">
        <v>207</v>
      </c>
      <c r="BM169" s="231" t="s">
        <v>256</v>
      </c>
    </row>
    <row r="170" s="12" customFormat="1" ht="22.8" customHeight="1">
      <c r="A170" s="12"/>
      <c r="B170" s="204"/>
      <c r="C170" s="205"/>
      <c r="D170" s="206" t="s">
        <v>76</v>
      </c>
      <c r="E170" s="218" t="s">
        <v>257</v>
      </c>
      <c r="F170" s="218" t="s">
        <v>258</v>
      </c>
      <c r="G170" s="205"/>
      <c r="H170" s="205"/>
      <c r="I170" s="208"/>
      <c r="J170" s="219">
        <f>BK170</f>
        <v>0</v>
      </c>
      <c r="K170" s="205"/>
      <c r="L170" s="210"/>
      <c r="M170" s="211"/>
      <c r="N170" s="212"/>
      <c r="O170" s="212"/>
      <c r="P170" s="213">
        <f>SUM(P171:P208)</f>
        <v>0</v>
      </c>
      <c r="Q170" s="212"/>
      <c r="R170" s="213">
        <f>SUM(R171:R208)</f>
        <v>0.0456535</v>
      </c>
      <c r="S170" s="212"/>
      <c r="T170" s="214">
        <f>SUM(T171:T208)</f>
        <v>32.020567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215" t="s">
        <v>85</v>
      </c>
      <c r="AT170" s="216" t="s">
        <v>76</v>
      </c>
      <c r="AU170" s="216" t="s">
        <v>85</v>
      </c>
      <c r="AY170" s="215" t="s">
        <v>199</v>
      </c>
      <c r="BK170" s="217">
        <f>SUM(BK171:BK208)</f>
        <v>0</v>
      </c>
    </row>
    <row r="171" s="2" customFormat="1" ht="33" customHeight="1">
      <c r="A171" s="39"/>
      <c r="B171" s="40"/>
      <c r="C171" s="220" t="s">
        <v>255</v>
      </c>
      <c r="D171" s="220" t="s">
        <v>202</v>
      </c>
      <c r="E171" s="221" t="s">
        <v>259</v>
      </c>
      <c r="F171" s="222" t="s">
        <v>260</v>
      </c>
      <c r="G171" s="223" t="s">
        <v>205</v>
      </c>
      <c r="H171" s="224">
        <v>268.55000000000001</v>
      </c>
      <c r="I171" s="225"/>
      <c r="J171" s="226">
        <f>ROUND(I171*H171,2)</f>
        <v>0</v>
      </c>
      <c r="K171" s="222" t="s">
        <v>206</v>
      </c>
      <c r="L171" s="45"/>
      <c r="M171" s="227" t="s">
        <v>1</v>
      </c>
      <c r="N171" s="228" t="s">
        <v>42</v>
      </c>
      <c r="O171" s="92"/>
      <c r="P171" s="229">
        <f>O171*H171</f>
        <v>0</v>
      </c>
      <c r="Q171" s="229">
        <v>0.00012999999999999999</v>
      </c>
      <c r="R171" s="229">
        <f>Q171*H171</f>
        <v>0.034911499999999998</v>
      </c>
      <c r="S171" s="229">
        <v>0</v>
      </c>
      <c r="T171" s="230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31" t="s">
        <v>207</v>
      </c>
      <c r="AT171" s="231" t="s">
        <v>202</v>
      </c>
      <c r="AU171" s="231" t="s">
        <v>87</v>
      </c>
      <c r="AY171" s="18" t="s">
        <v>199</v>
      </c>
      <c r="BE171" s="232">
        <f>IF(N171="základní",J171,0)</f>
        <v>0</v>
      </c>
      <c r="BF171" s="232">
        <f>IF(N171="snížená",J171,0)</f>
        <v>0</v>
      </c>
      <c r="BG171" s="232">
        <f>IF(N171="zákl. přenesená",J171,0)</f>
        <v>0</v>
      </c>
      <c r="BH171" s="232">
        <f>IF(N171="sníž. přenesená",J171,0)</f>
        <v>0</v>
      </c>
      <c r="BI171" s="232">
        <f>IF(N171="nulová",J171,0)</f>
        <v>0</v>
      </c>
      <c r="BJ171" s="18" t="s">
        <v>85</v>
      </c>
      <c r="BK171" s="232">
        <f>ROUND(I171*H171,2)</f>
        <v>0</v>
      </c>
      <c r="BL171" s="18" t="s">
        <v>207</v>
      </c>
      <c r="BM171" s="231" t="s">
        <v>261</v>
      </c>
    </row>
    <row r="172" s="13" customFormat="1">
      <c r="A172" s="13"/>
      <c r="B172" s="233"/>
      <c r="C172" s="234"/>
      <c r="D172" s="235" t="s">
        <v>209</v>
      </c>
      <c r="E172" s="236" t="s">
        <v>1</v>
      </c>
      <c r="F172" s="237" t="s">
        <v>222</v>
      </c>
      <c r="G172" s="234"/>
      <c r="H172" s="236" t="s">
        <v>1</v>
      </c>
      <c r="I172" s="238"/>
      <c r="J172" s="234"/>
      <c r="K172" s="234"/>
      <c r="L172" s="239"/>
      <c r="M172" s="240"/>
      <c r="N172" s="241"/>
      <c r="O172" s="241"/>
      <c r="P172" s="241"/>
      <c r="Q172" s="241"/>
      <c r="R172" s="241"/>
      <c r="S172" s="241"/>
      <c r="T172" s="242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3" t="s">
        <v>209</v>
      </c>
      <c r="AU172" s="243" t="s">
        <v>87</v>
      </c>
      <c r="AV172" s="13" t="s">
        <v>85</v>
      </c>
      <c r="AW172" s="13" t="s">
        <v>33</v>
      </c>
      <c r="AX172" s="13" t="s">
        <v>77</v>
      </c>
      <c r="AY172" s="243" t="s">
        <v>199</v>
      </c>
    </row>
    <row r="173" s="14" customFormat="1">
      <c r="A173" s="14"/>
      <c r="B173" s="244"/>
      <c r="C173" s="245"/>
      <c r="D173" s="235" t="s">
        <v>209</v>
      </c>
      <c r="E173" s="246" t="s">
        <v>1</v>
      </c>
      <c r="F173" s="247" t="s">
        <v>262</v>
      </c>
      <c r="G173" s="245"/>
      <c r="H173" s="248">
        <v>93.459999999999994</v>
      </c>
      <c r="I173" s="249"/>
      <c r="J173" s="245"/>
      <c r="K173" s="245"/>
      <c r="L173" s="250"/>
      <c r="M173" s="251"/>
      <c r="N173" s="252"/>
      <c r="O173" s="252"/>
      <c r="P173" s="252"/>
      <c r="Q173" s="252"/>
      <c r="R173" s="252"/>
      <c r="S173" s="252"/>
      <c r="T173" s="253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4" t="s">
        <v>209</v>
      </c>
      <c r="AU173" s="254" t="s">
        <v>87</v>
      </c>
      <c r="AV173" s="14" t="s">
        <v>87</v>
      </c>
      <c r="AW173" s="14" t="s">
        <v>33</v>
      </c>
      <c r="AX173" s="14" t="s">
        <v>77</v>
      </c>
      <c r="AY173" s="254" t="s">
        <v>199</v>
      </c>
    </row>
    <row r="174" s="14" customFormat="1">
      <c r="A174" s="14"/>
      <c r="B174" s="244"/>
      <c r="C174" s="245"/>
      <c r="D174" s="235" t="s">
        <v>209</v>
      </c>
      <c r="E174" s="246" t="s">
        <v>1</v>
      </c>
      <c r="F174" s="247" t="s">
        <v>263</v>
      </c>
      <c r="G174" s="245"/>
      <c r="H174" s="248">
        <v>19.469999999999999</v>
      </c>
      <c r="I174" s="249"/>
      <c r="J174" s="245"/>
      <c r="K174" s="245"/>
      <c r="L174" s="250"/>
      <c r="M174" s="251"/>
      <c r="N174" s="252"/>
      <c r="O174" s="252"/>
      <c r="P174" s="252"/>
      <c r="Q174" s="252"/>
      <c r="R174" s="252"/>
      <c r="S174" s="252"/>
      <c r="T174" s="253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4" t="s">
        <v>209</v>
      </c>
      <c r="AU174" s="254" t="s">
        <v>87</v>
      </c>
      <c r="AV174" s="14" t="s">
        <v>87</v>
      </c>
      <c r="AW174" s="14" t="s">
        <v>33</v>
      </c>
      <c r="AX174" s="14" t="s">
        <v>77</v>
      </c>
      <c r="AY174" s="254" t="s">
        <v>199</v>
      </c>
    </row>
    <row r="175" s="14" customFormat="1">
      <c r="A175" s="14"/>
      <c r="B175" s="244"/>
      <c r="C175" s="245"/>
      <c r="D175" s="235" t="s">
        <v>209</v>
      </c>
      <c r="E175" s="246" t="s">
        <v>1</v>
      </c>
      <c r="F175" s="247" t="s">
        <v>264</v>
      </c>
      <c r="G175" s="245"/>
      <c r="H175" s="248">
        <v>38.509999999999998</v>
      </c>
      <c r="I175" s="249"/>
      <c r="J175" s="245"/>
      <c r="K175" s="245"/>
      <c r="L175" s="250"/>
      <c r="M175" s="251"/>
      <c r="N175" s="252"/>
      <c r="O175" s="252"/>
      <c r="P175" s="252"/>
      <c r="Q175" s="252"/>
      <c r="R175" s="252"/>
      <c r="S175" s="252"/>
      <c r="T175" s="253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4" t="s">
        <v>209</v>
      </c>
      <c r="AU175" s="254" t="s">
        <v>87</v>
      </c>
      <c r="AV175" s="14" t="s">
        <v>87</v>
      </c>
      <c r="AW175" s="14" t="s">
        <v>33</v>
      </c>
      <c r="AX175" s="14" t="s">
        <v>77</v>
      </c>
      <c r="AY175" s="254" t="s">
        <v>199</v>
      </c>
    </row>
    <row r="176" s="14" customFormat="1">
      <c r="A176" s="14"/>
      <c r="B176" s="244"/>
      <c r="C176" s="245"/>
      <c r="D176" s="235" t="s">
        <v>209</v>
      </c>
      <c r="E176" s="246" t="s">
        <v>1</v>
      </c>
      <c r="F176" s="247" t="s">
        <v>265</v>
      </c>
      <c r="G176" s="245"/>
      <c r="H176" s="248">
        <v>19.469999999999999</v>
      </c>
      <c r="I176" s="249"/>
      <c r="J176" s="245"/>
      <c r="K176" s="245"/>
      <c r="L176" s="250"/>
      <c r="M176" s="251"/>
      <c r="N176" s="252"/>
      <c r="O176" s="252"/>
      <c r="P176" s="252"/>
      <c r="Q176" s="252"/>
      <c r="R176" s="252"/>
      <c r="S176" s="252"/>
      <c r="T176" s="253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4" t="s">
        <v>209</v>
      </c>
      <c r="AU176" s="254" t="s">
        <v>87</v>
      </c>
      <c r="AV176" s="14" t="s">
        <v>87</v>
      </c>
      <c r="AW176" s="14" t="s">
        <v>33</v>
      </c>
      <c r="AX176" s="14" t="s">
        <v>77</v>
      </c>
      <c r="AY176" s="254" t="s">
        <v>199</v>
      </c>
    </row>
    <row r="177" s="14" customFormat="1">
      <c r="A177" s="14"/>
      <c r="B177" s="244"/>
      <c r="C177" s="245"/>
      <c r="D177" s="235" t="s">
        <v>209</v>
      </c>
      <c r="E177" s="246" t="s">
        <v>1</v>
      </c>
      <c r="F177" s="247" t="s">
        <v>266</v>
      </c>
      <c r="G177" s="245"/>
      <c r="H177" s="248">
        <v>19.460000000000001</v>
      </c>
      <c r="I177" s="249"/>
      <c r="J177" s="245"/>
      <c r="K177" s="245"/>
      <c r="L177" s="250"/>
      <c r="M177" s="251"/>
      <c r="N177" s="252"/>
      <c r="O177" s="252"/>
      <c r="P177" s="252"/>
      <c r="Q177" s="252"/>
      <c r="R177" s="252"/>
      <c r="S177" s="252"/>
      <c r="T177" s="253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4" t="s">
        <v>209</v>
      </c>
      <c r="AU177" s="254" t="s">
        <v>87</v>
      </c>
      <c r="AV177" s="14" t="s">
        <v>87</v>
      </c>
      <c r="AW177" s="14" t="s">
        <v>33</v>
      </c>
      <c r="AX177" s="14" t="s">
        <v>77</v>
      </c>
      <c r="AY177" s="254" t="s">
        <v>199</v>
      </c>
    </row>
    <row r="178" s="14" customFormat="1">
      <c r="A178" s="14"/>
      <c r="B178" s="244"/>
      <c r="C178" s="245"/>
      <c r="D178" s="235" t="s">
        <v>209</v>
      </c>
      <c r="E178" s="246" t="s">
        <v>1</v>
      </c>
      <c r="F178" s="247" t="s">
        <v>267</v>
      </c>
      <c r="G178" s="245"/>
      <c r="H178" s="248">
        <v>19.510000000000002</v>
      </c>
      <c r="I178" s="249"/>
      <c r="J178" s="245"/>
      <c r="K178" s="245"/>
      <c r="L178" s="250"/>
      <c r="M178" s="251"/>
      <c r="N178" s="252"/>
      <c r="O178" s="252"/>
      <c r="P178" s="252"/>
      <c r="Q178" s="252"/>
      <c r="R178" s="252"/>
      <c r="S178" s="252"/>
      <c r="T178" s="253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4" t="s">
        <v>209</v>
      </c>
      <c r="AU178" s="254" t="s">
        <v>87</v>
      </c>
      <c r="AV178" s="14" t="s">
        <v>87</v>
      </c>
      <c r="AW178" s="14" t="s">
        <v>33</v>
      </c>
      <c r="AX178" s="14" t="s">
        <v>77</v>
      </c>
      <c r="AY178" s="254" t="s">
        <v>199</v>
      </c>
    </row>
    <row r="179" s="14" customFormat="1">
      <c r="A179" s="14"/>
      <c r="B179" s="244"/>
      <c r="C179" s="245"/>
      <c r="D179" s="235" t="s">
        <v>209</v>
      </c>
      <c r="E179" s="246" t="s">
        <v>1</v>
      </c>
      <c r="F179" s="247" t="s">
        <v>268</v>
      </c>
      <c r="G179" s="245"/>
      <c r="H179" s="248">
        <v>19.219999999999999</v>
      </c>
      <c r="I179" s="249"/>
      <c r="J179" s="245"/>
      <c r="K179" s="245"/>
      <c r="L179" s="250"/>
      <c r="M179" s="251"/>
      <c r="N179" s="252"/>
      <c r="O179" s="252"/>
      <c r="P179" s="252"/>
      <c r="Q179" s="252"/>
      <c r="R179" s="252"/>
      <c r="S179" s="252"/>
      <c r="T179" s="253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4" t="s">
        <v>209</v>
      </c>
      <c r="AU179" s="254" t="s">
        <v>87</v>
      </c>
      <c r="AV179" s="14" t="s">
        <v>87</v>
      </c>
      <c r="AW179" s="14" t="s">
        <v>33</v>
      </c>
      <c r="AX179" s="14" t="s">
        <v>77</v>
      </c>
      <c r="AY179" s="254" t="s">
        <v>199</v>
      </c>
    </row>
    <row r="180" s="14" customFormat="1">
      <c r="A180" s="14"/>
      <c r="B180" s="244"/>
      <c r="C180" s="245"/>
      <c r="D180" s="235" t="s">
        <v>209</v>
      </c>
      <c r="E180" s="246" t="s">
        <v>1</v>
      </c>
      <c r="F180" s="247" t="s">
        <v>269</v>
      </c>
      <c r="G180" s="245"/>
      <c r="H180" s="248">
        <v>19.390000000000001</v>
      </c>
      <c r="I180" s="249"/>
      <c r="J180" s="245"/>
      <c r="K180" s="245"/>
      <c r="L180" s="250"/>
      <c r="M180" s="251"/>
      <c r="N180" s="252"/>
      <c r="O180" s="252"/>
      <c r="P180" s="252"/>
      <c r="Q180" s="252"/>
      <c r="R180" s="252"/>
      <c r="S180" s="252"/>
      <c r="T180" s="253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4" t="s">
        <v>209</v>
      </c>
      <c r="AU180" s="254" t="s">
        <v>87</v>
      </c>
      <c r="AV180" s="14" t="s">
        <v>87</v>
      </c>
      <c r="AW180" s="14" t="s">
        <v>33</v>
      </c>
      <c r="AX180" s="14" t="s">
        <v>77</v>
      </c>
      <c r="AY180" s="254" t="s">
        <v>199</v>
      </c>
    </row>
    <row r="181" s="14" customFormat="1">
      <c r="A181" s="14"/>
      <c r="B181" s="244"/>
      <c r="C181" s="245"/>
      <c r="D181" s="235" t="s">
        <v>209</v>
      </c>
      <c r="E181" s="246" t="s">
        <v>1</v>
      </c>
      <c r="F181" s="247" t="s">
        <v>270</v>
      </c>
      <c r="G181" s="245"/>
      <c r="H181" s="248">
        <v>14.09</v>
      </c>
      <c r="I181" s="249"/>
      <c r="J181" s="245"/>
      <c r="K181" s="245"/>
      <c r="L181" s="250"/>
      <c r="M181" s="251"/>
      <c r="N181" s="252"/>
      <c r="O181" s="252"/>
      <c r="P181" s="252"/>
      <c r="Q181" s="252"/>
      <c r="R181" s="252"/>
      <c r="S181" s="252"/>
      <c r="T181" s="253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4" t="s">
        <v>209</v>
      </c>
      <c r="AU181" s="254" t="s">
        <v>87</v>
      </c>
      <c r="AV181" s="14" t="s">
        <v>87</v>
      </c>
      <c r="AW181" s="14" t="s">
        <v>33</v>
      </c>
      <c r="AX181" s="14" t="s">
        <v>77</v>
      </c>
      <c r="AY181" s="254" t="s">
        <v>199</v>
      </c>
    </row>
    <row r="182" s="14" customFormat="1">
      <c r="A182" s="14"/>
      <c r="B182" s="244"/>
      <c r="C182" s="245"/>
      <c r="D182" s="235" t="s">
        <v>209</v>
      </c>
      <c r="E182" s="246" t="s">
        <v>1</v>
      </c>
      <c r="F182" s="247" t="s">
        <v>271</v>
      </c>
      <c r="G182" s="245"/>
      <c r="H182" s="248">
        <v>5.9699999999999998</v>
      </c>
      <c r="I182" s="249"/>
      <c r="J182" s="245"/>
      <c r="K182" s="245"/>
      <c r="L182" s="250"/>
      <c r="M182" s="251"/>
      <c r="N182" s="252"/>
      <c r="O182" s="252"/>
      <c r="P182" s="252"/>
      <c r="Q182" s="252"/>
      <c r="R182" s="252"/>
      <c r="S182" s="252"/>
      <c r="T182" s="253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4" t="s">
        <v>209</v>
      </c>
      <c r="AU182" s="254" t="s">
        <v>87</v>
      </c>
      <c r="AV182" s="14" t="s">
        <v>87</v>
      </c>
      <c r="AW182" s="14" t="s">
        <v>33</v>
      </c>
      <c r="AX182" s="14" t="s">
        <v>77</v>
      </c>
      <c r="AY182" s="254" t="s">
        <v>199</v>
      </c>
    </row>
    <row r="183" s="14" customFormat="1">
      <c r="A183" s="14"/>
      <c r="B183" s="244"/>
      <c r="C183" s="245"/>
      <c r="D183" s="235" t="s">
        <v>209</v>
      </c>
      <c r="E183" s="246" t="s">
        <v>1</v>
      </c>
      <c r="F183" s="247" t="s">
        <v>110</v>
      </c>
      <c r="G183" s="245"/>
      <c r="H183" s="248">
        <v>268.55000000000001</v>
      </c>
      <c r="I183" s="249"/>
      <c r="J183" s="245"/>
      <c r="K183" s="245"/>
      <c r="L183" s="250"/>
      <c r="M183" s="251"/>
      <c r="N183" s="252"/>
      <c r="O183" s="252"/>
      <c r="P183" s="252"/>
      <c r="Q183" s="252"/>
      <c r="R183" s="252"/>
      <c r="S183" s="252"/>
      <c r="T183" s="253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4" t="s">
        <v>209</v>
      </c>
      <c r="AU183" s="254" t="s">
        <v>87</v>
      </c>
      <c r="AV183" s="14" t="s">
        <v>87</v>
      </c>
      <c r="AW183" s="14" t="s">
        <v>33</v>
      </c>
      <c r="AX183" s="14" t="s">
        <v>85</v>
      </c>
      <c r="AY183" s="254" t="s">
        <v>199</v>
      </c>
    </row>
    <row r="184" s="2" customFormat="1" ht="24.15" customHeight="1">
      <c r="A184" s="39"/>
      <c r="B184" s="40"/>
      <c r="C184" s="220" t="s">
        <v>257</v>
      </c>
      <c r="D184" s="220" t="s">
        <v>202</v>
      </c>
      <c r="E184" s="221" t="s">
        <v>272</v>
      </c>
      <c r="F184" s="222" t="s">
        <v>273</v>
      </c>
      <c r="G184" s="223" t="s">
        <v>205</v>
      </c>
      <c r="H184" s="224">
        <v>268.55000000000001</v>
      </c>
      <c r="I184" s="225"/>
      <c r="J184" s="226">
        <f>ROUND(I184*H184,2)</f>
        <v>0</v>
      </c>
      <c r="K184" s="222" t="s">
        <v>206</v>
      </c>
      <c r="L184" s="45"/>
      <c r="M184" s="227" t="s">
        <v>1</v>
      </c>
      <c r="N184" s="228" t="s">
        <v>42</v>
      </c>
      <c r="O184" s="92"/>
      <c r="P184" s="229">
        <f>O184*H184</f>
        <v>0</v>
      </c>
      <c r="Q184" s="229">
        <v>4.0000000000000003E-05</v>
      </c>
      <c r="R184" s="229">
        <f>Q184*H184</f>
        <v>0.010742000000000002</v>
      </c>
      <c r="S184" s="229">
        <v>0</v>
      </c>
      <c r="T184" s="230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31" t="s">
        <v>207</v>
      </c>
      <c r="AT184" s="231" t="s">
        <v>202</v>
      </c>
      <c r="AU184" s="231" t="s">
        <v>87</v>
      </c>
      <c r="AY184" s="18" t="s">
        <v>199</v>
      </c>
      <c r="BE184" s="232">
        <f>IF(N184="základní",J184,0)</f>
        <v>0</v>
      </c>
      <c r="BF184" s="232">
        <f>IF(N184="snížená",J184,0)</f>
        <v>0</v>
      </c>
      <c r="BG184" s="232">
        <f>IF(N184="zákl. přenesená",J184,0)</f>
        <v>0</v>
      </c>
      <c r="BH184" s="232">
        <f>IF(N184="sníž. přenesená",J184,0)</f>
        <v>0</v>
      </c>
      <c r="BI184" s="232">
        <f>IF(N184="nulová",J184,0)</f>
        <v>0</v>
      </c>
      <c r="BJ184" s="18" t="s">
        <v>85</v>
      </c>
      <c r="BK184" s="232">
        <f>ROUND(I184*H184,2)</f>
        <v>0</v>
      </c>
      <c r="BL184" s="18" t="s">
        <v>207</v>
      </c>
      <c r="BM184" s="231" t="s">
        <v>274</v>
      </c>
    </row>
    <row r="185" s="2" customFormat="1">
      <c r="A185" s="39"/>
      <c r="B185" s="40"/>
      <c r="C185" s="41"/>
      <c r="D185" s="235" t="s">
        <v>275</v>
      </c>
      <c r="E185" s="41"/>
      <c r="F185" s="265" t="s">
        <v>276</v>
      </c>
      <c r="G185" s="41"/>
      <c r="H185" s="41"/>
      <c r="I185" s="266"/>
      <c r="J185" s="41"/>
      <c r="K185" s="41"/>
      <c r="L185" s="45"/>
      <c r="M185" s="267"/>
      <c r="N185" s="268"/>
      <c r="O185" s="92"/>
      <c r="P185" s="92"/>
      <c r="Q185" s="92"/>
      <c r="R185" s="92"/>
      <c r="S185" s="92"/>
      <c r="T185" s="93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8" t="s">
        <v>275</v>
      </c>
      <c r="AU185" s="18" t="s">
        <v>87</v>
      </c>
    </row>
    <row r="186" s="2" customFormat="1" ht="44.25" customHeight="1">
      <c r="A186" s="39"/>
      <c r="B186" s="40"/>
      <c r="C186" s="220" t="s">
        <v>277</v>
      </c>
      <c r="D186" s="220" t="s">
        <v>202</v>
      </c>
      <c r="E186" s="221" t="s">
        <v>278</v>
      </c>
      <c r="F186" s="222" t="s">
        <v>279</v>
      </c>
      <c r="G186" s="223" t="s">
        <v>205</v>
      </c>
      <c r="H186" s="224">
        <v>18.529</v>
      </c>
      <c r="I186" s="225"/>
      <c r="J186" s="226">
        <f>ROUND(I186*H186,2)</f>
        <v>0</v>
      </c>
      <c r="K186" s="222" t="s">
        <v>206</v>
      </c>
      <c r="L186" s="45"/>
      <c r="M186" s="227" t="s">
        <v>1</v>
      </c>
      <c r="N186" s="228" t="s">
        <v>42</v>
      </c>
      <c r="O186" s="92"/>
      <c r="P186" s="229">
        <f>O186*H186</f>
        <v>0</v>
      </c>
      <c r="Q186" s="229">
        <v>0</v>
      </c>
      <c r="R186" s="229">
        <f>Q186*H186</f>
        <v>0</v>
      </c>
      <c r="S186" s="229">
        <v>0.26100000000000001</v>
      </c>
      <c r="T186" s="230">
        <f>S186*H186</f>
        <v>4.8360690000000002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31" t="s">
        <v>207</v>
      </c>
      <c r="AT186" s="231" t="s">
        <v>202</v>
      </c>
      <c r="AU186" s="231" t="s">
        <v>87</v>
      </c>
      <c r="AY186" s="18" t="s">
        <v>199</v>
      </c>
      <c r="BE186" s="232">
        <f>IF(N186="základní",J186,0)</f>
        <v>0</v>
      </c>
      <c r="BF186" s="232">
        <f>IF(N186="snížená",J186,0)</f>
        <v>0</v>
      </c>
      <c r="BG186" s="232">
        <f>IF(N186="zákl. přenesená",J186,0)</f>
        <v>0</v>
      </c>
      <c r="BH186" s="232">
        <f>IF(N186="sníž. přenesená",J186,0)</f>
        <v>0</v>
      </c>
      <c r="BI186" s="232">
        <f>IF(N186="nulová",J186,0)</f>
        <v>0</v>
      </c>
      <c r="BJ186" s="18" t="s">
        <v>85</v>
      </c>
      <c r="BK186" s="232">
        <f>ROUND(I186*H186,2)</f>
        <v>0</v>
      </c>
      <c r="BL186" s="18" t="s">
        <v>207</v>
      </c>
      <c r="BM186" s="231" t="s">
        <v>280</v>
      </c>
    </row>
    <row r="187" s="13" customFormat="1">
      <c r="A187" s="13"/>
      <c r="B187" s="233"/>
      <c r="C187" s="234"/>
      <c r="D187" s="235" t="s">
        <v>209</v>
      </c>
      <c r="E187" s="236" t="s">
        <v>1</v>
      </c>
      <c r="F187" s="237" t="s">
        <v>222</v>
      </c>
      <c r="G187" s="234"/>
      <c r="H187" s="236" t="s">
        <v>1</v>
      </c>
      <c r="I187" s="238"/>
      <c r="J187" s="234"/>
      <c r="K187" s="234"/>
      <c r="L187" s="239"/>
      <c r="M187" s="240"/>
      <c r="N187" s="241"/>
      <c r="O187" s="241"/>
      <c r="P187" s="241"/>
      <c r="Q187" s="241"/>
      <c r="R187" s="241"/>
      <c r="S187" s="241"/>
      <c r="T187" s="242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3" t="s">
        <v>209</v>
      </c>
      <c r="AU187" s="243" t="s">
        <v>87</v>
      </c>
      <c r="AV187" s="13" t="s">
        <v>85</v>
      </c>
      <c r="AW187" s="13" t="s">
        <v>33</v>
      </c>
      <c r="AX187" s="13" t="s">
        <v>77</v>
      </c>
      <c r="AY187" s="243" t="s">
        <v>199</v>
      </c>
    </row>
    <row r="188" s="14" customFormat="1">
      <c r="A188" s="14"/>
      <c r="B188" s="244"/>
      <c r="C188" s="245"/>
      <c r="D188" s="235" t="s">
        <v>209</v>
      </c>
      <c r="E188" s="246" t="s">
        <v>1</v>
      </c>
      <c r="F188" s="247" t="s">
        <v>281</v>
      </c>
      <c r="G188" s="245"/>
      <c r="H188" s="248">
        <v>10.908</v>
      </c>
      <c r="I188" s="249"/>
      <c r="J188" s="245"/>
      <c r="K188" s="245"/>
      <c r="L188" s="250"/>
      <c r="M188" s="251"/>
      <c r="N188" s="252"/>
      <c r="O188" s="252"/>
      <c r="P188" s="252"/>
      <c r="Q188" s="252"/>
      <c r="R188" s="252"/>
      <c r="S188" s="252"/>
      <c r="T188" s="253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4" t="s">
        <v>209</v>
      </c>
      <c r="AU188" s="254" t="s">
        <v>87</v>
      </c>
      <c r="AV188" s="14" t="s">
        <v>87</v>
      </c>
      <c r="AW188" s="14" t="s">
        <v>33</v>
      </c>
      <c r="AX188" s="14" t="s">
        <v>77</v>
      </c>
      <c r="AY188" s="254" t="s">
        <v>199</v>
      </c>
    </row>
    <row r="189" s="14" customFormat="1">
      <c r="A189" s="14"/>
      <c r="B189" s="244"/>
      <c r="C189" s="245"/>
      <c r="D189" s="235" t="s">
        <v>209</v>
      </c>
      <c r="E189" s="246" t="s">
        <v>1</v>
      </c>
      <c r="F189" s="247" t="s">
        <v>282</v>
      </c>
      <c r="G189" s="245"/>
      <c r="H189" s="248">
        <v>-2.98</v>
      </c>
      <c r="I189" s="249"/>
      <c r="J189" s="245"/>
      <c r="K189" s="245"/>
      <c r="L189" s="250"/>
      <c r="M189" s="251"/>
      <c r="N189" s="252"/>
      <c r="O189" s="252"/>
      <c r="P189" s="252"/>
      <c r="Q189" s="252"/>
      <c r="R189" s="252"/>
      <c r="S189" s="252"/>
      <c r="T189" s="253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4" t="s">
        <v>209</v>
      </c>
      <c r="AU189" s="254" t="s">
        <v>87</v>
      </c>
      <c r="AV189" s="14" t="s">
        <v>87</v>
      </c>
      <c r="AW189" s="14" t="s">
        <v>33</v>
      </c>
      <c r="AX189" s="14" t="s">
        <v>77</v>
      </c>
      <c r="AY189" s="254" t="s">
        <v>199</v>
      </c>
    </row>
    <row r="190" s="14" customFormat="1">
      <c r="A190" s="14"/>
      <c r="B190" s="244"/>
      <c r="C190" s="245"/>
      <c r="D190" s="235" t="s">
        <v>209</v>
      </c>
      <c r="E190" s="246" t="s">
        <v>1</v>
      </c>
      <c r="F190" s="247" t="s">
        <v>283</v>
      </c>
      <c r="G190" s="245"/>
      <c r="H190" s="248">
        <v>3.5329999999999999</v>
      </c>
      <c r="I190" s="249"/>
      <c r="J190" s="245"/>
      <c r="K190" s="245"/>
      <c r="L190" s="250"/>
      <c r="M190" s="251"/>
      <c r="N190" s="252"/>
      <c r="O190" s="252"/>
      <c r="P190" s="252"/>
      <c r="Q190" s="252"/>
      <c r="R190" s="252"/>
      <c r="S190" s="252"/>
      <c r="T190" s="253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4" t="s">
        <v>209</v>
      </c>
      <c r="AU190" s="254" t="s">
        <v>87</v>
      </c>
      <c r="AV190" s="14" t="s">
        <v>87</v>
      </c>
      <c r="AW190" s="14" t="s">
        <v>33</v>
      </c>
      <c r="AX190" s="14" t="s">
        <v>77</v>
      </c>
      <c r="AY190" s="254" t="s">
        <v>199</v>
      </c>
    </row>
    <row r="191" s="14" customFormat="1">
      <c r="A191" s="14"/>
      <c r="B191" s="244"/>
      <c r="C191" s="245"/>
      <c r="D191" s="235" t="s">
        <v>209</v>
      </c>
      <c r="E191" s="246" t="s">
        <v>1</v>
      </c>
      <c r="F191" s="247" t="s">
        <v>284</v>
      </c>
      <c r="G191" s="245"/>
      <c r="H191" s="248">
        <v>3.5329999999999999</v>
      </c>
      <c r="I191" s="249"/>
      <c r="J191" s="245"/>
      <c r="K191" s="245"/>
      <c r="L191" s="250"/>
      <c r="M191" s="251"/>
      <c r="N191" s="252"/>
      <c r="O191" s="252"/>
      <c r="P191" s="252"/>
      <c r="Q191" s="252"/>
      <c r="R191" s="252"/>
      <c r="S191" s="252"/>
      <c r="T191" s="253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4" t="s">
        <v>209</v>
      </c>
      <c r="AU191" s="254" t="s">
        <v>87</v>
      </c>
      <c r="AV191" s="14" t="s">
        <v>87</v>
      </c>
      <c r="AW191" s="14" t="s">
        <v>33</v>
      </c>
      <c r="AX191" s="14" t="s">
        <v>77</v>
      </c>
      <c r="AY191" s="254" t="s">
        <v>199</v>
      </c>
    </row>
    <row r="192" s="14" customFormat="1">
      <c r="A192" s="14"/>
      <c r="B192" s="244"/>
      <c r="C192" s="245"/>
      <c r="D192" s="235" t="s">
        <v>209</v>
      </c>
      <c r="E192" s="246" t="s">
        <v>1</v>
      </c>
      <c r="F192" s="247" t="s">
        <v>285</v>
      </c>
      <c r="G192" s="245"/>
      <c r="H192" s="248">
        <v>3.5350000000000001</v>
      </c>
      <c r="I192" s="249"/>
      <c r="J192" s="245"/>
      <c r="K192" s="245"/>
      <c r="L192" s="250"/>
      <c r="M192" s="251"/>
      <c r="N192" s="252"/>
      <c r="O192" s="252"/>
      <c r="P192" s="252"/>
      <c r="Q192" s="252"/>
      <c r="R192" s="252"/>
      <c r="S192" s="252"/>
      <c r="T192" s="253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4" t="s">
        <v>209</v>
      </c>
      <c r="AU192" s="254" t="s">
        <v>87</v>
      </c>
      <c r="AV192" s="14" t="s">
        <v>87</v>
      </c>
      <c r="AW192" s="14" t="s">
        <v>33</v>
      </c>
      <c r="AX192" s="14" t="s">
        <v>77</v>
      </c>
      <c r="AY192" s="254" t="s">
        <v>199</v>
      </c>
    </row>
    <row r="193" s="14" customFormat="1">
      <c r="A193" s="14"/>
      <c r="B193" s="244"/>
      <c r="C193" s="245"/>
      <c r="D193" s="235" t="s">
        <v>209</v>
      </c>
      <c r="E193" s="246" t="s">
        <v>1</v>
      </c>
      <c r="F193" s="247" t="s">
        <v>114</v>
      </c>
      <c r="G193" s="245"/>
      <c r="H193" s="248">
        <v>18.529</v>
      </c>
      <c r="I193" s="249"/>
      <c r="J193" s="245"/>
      <c r="K193" s="245"/>
      <c r="L193" s="250"/>
      <c r="M193" s="251"/>
      <c r="N193" s="252"/>
      <c r="O193" s="252"/>
      <c r="P193" s="252"/>
      <c r="Q193" s="252"/>
      <c r="R193" s="252"/>
      <c r="S193" s="252"/>
      <c r="T193" s="253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4" t="s">
        <v>209</v>
      </c>
      <c r="AU193" s="254" t="s">
        <v>87</v>
      </c>
      <c r="AV193" s="14" t="s">
        <v>87</v>
      </c>
      <c r="AW193" s="14" t="s">
        <v>33</v>
      </c>
      <c r="AX193" s="14" t="s">
        <v>85</v>
      </c>
      <c r="AY193" s="254" t="s">
        <v>199</v>
      </c>
    </row>
    <row r="194" s="2" customFormat="1" ht="44.25" customHeight="1">
      <c r="A194" s="39"/>
      <c r="B194" s="40"/>
      <c r="C194" s="220" t="s">
        <v>286</v>
      </c>
      <c r="D194" s="220" t="s">
        <v>202</v>
      </c>
      <c r="E194" s="221" t="s">
        <v>278</v>
      </c>
      <c r="F194" s="222" t="s">
        <v>279</v>
      </c>
      <c r="G194" s="223" t="s">
        <v>205</v>
      </c>
      <c r="H194" s="224">
        <v>101.696</v>
      </c>
      <c r="I194" s="225"/>
      <c r="J194" s="226">
        <f>ROUND(I194*H194,2)</f>
        <v>0</v>
      </c>
      <c r="K194" s="222" t="s">
        <v>206</v>
      </c>
      <c r="L194" s="45"/>
      <c r="M194" s="227" t="s">
        <v>1</v>
      </c>
      <c r="N194" s="228" t="s">
        <v>42</v>
      </c>
      <c r="O194" s="92"/>
      <c r="P194" s="229">
        <f>O194*H194</f>
        <v>0</v>
      </c>
      <c r="Q194" s="229">
        <v>0</v>
      </c>
      <c r="R194" s="229">
        <f>Q194*H194</f>
        <v>0</v>
      </c>
      <c r="S194" s="229">
        <v>0.26100000000000001</v>
      </c>
      <c r="T194" s="230">
        <f>S194*H194</f>
        <v>26.542656000000001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31" t="s">
        <v>207</v>
      </c>
      <c r="AT194" s="231" t="s">
        <v>202</v>
      </c>
      <c r="AU194" s="231" t="s">
        <v>87</v>
      </c>
      <c r="AY194" s="18" t="s">
        <v>199</v>
      </c>
      <c r="BE194" s="232">
        <f>IF(N194="základní",J194,0)</f>
        <v>0</v>
      </c>
      <c r="BF194" s="232">
        <f>IF(N194="snížená",J194,0)</f>
        <v>0</v>
      </c>
      <c r="BG194" s="232">
        <f>IF(N194="zákl. přenesená",J194,0)</f>
        <v>0</v>
      </c>
      <c r="BH194" s="232">
        <f>IF(N194="sníž. přenesená",J194,0)</f>
        <v>0</v>
      </c>
      <c r="BI194" s="232">
        <f>IF(N194="nulová",J194,0)</f>
        <v>0</v>
      </c>
      <c r="BJ194" s="18" t="s">
        <v>85</v>
      </c>
      <c r="BK194" s="232">
        <f>ROUND(I194*H194,2)</f>
        <v>0</v>
      </c>
      <c r="BL194" s="18" t="s">
        <v>207</v>
      </c>
      <c r="BM194" s="231" t="s">
        <v>287</v>
      </c>
    </row>
    <row r="195" s="13" customFormat="1">
      <c r="A195" s="13"/>
      <c r="B195" s="233"/>
      <c r="C195" s="234"/>
      <c r="D195" s="235" t="s">
        <v>209</v>
      </c>
      <c r="E195" s="236" t="s">
        <v>1</v>
      </c>
      <c r="F195" s="237" t="s">
        <v>222</v>
      </c>
      <c r="G195" s="234"/>
      <c r="H195" s="236" t="s">
        <v>1</v>
      </c>
      <c r="I195" s="238"/>
      <c r="J195" s="234"/>
      <c r="K195" s="234"/>
      <c r="L195" s="239"/>
      <c r="M195" s="240"/>
      <c r="N195" s="241"/>
      <c r="O195" s="241"/>
      <c r="P195" s="241"/>
      <c r="Q195" s="241"/>
      <c r="R195" s="241"/>
      <c r="S195" s="241"/>
      <c r="T195" s="242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3" t="s">
        <v>209</v>
      </c>
      <c r="AU195" s="243" t="s">
        <v>87</v>
      </c>
      <c r="AV195" s="13" t="s">
        <v>85</v>
      </c>
      <c r="AW195" s="13" t="s">
        <v>33</v>
      </c>
      <c r="AX195" s="13" t="s">
        <v>77</v>
      </c>
      <c r="AY195" s="243" t="s">
        <v>199</v>
      </c>
    </row>
    <row r="196" s="14" customFormat="1">
      <c r="A196" s="14"/>
      <c r="B196" s="244"/>
      <c r="C196" s="245"/>
      <c r="D196" s="235" t="s">
        <v>209</v>
      </c>
      <c r="E196" s="246" t="s">
        <v>1</v>
      </c>
      <c r="F196" s="247" t="s">
        <v>288</v>
      </c>
      <c r="G196" s="245"/>
      <c r="H196" s="248">
        <v>25.384</v>
      </c>
      <c r="I196" s="249"/>
      <c r="J196" s="245"/>
      <c r="K196" s="245"/>
      <c r="L196" s="250"/>
      <c r="M196" s="251"/>
      <c r="N196" s="252"/>
      <c r="O196" s="252"/>
      <c r="P196" s="252"/>
      <c r="Q196" s="252"/>
      <c r="R196" s="252"/>
      <c r="S196" s="252"/>
      <c r="T196" s="253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4" t="s">
        <v>209</v>
      </c>
      <c r="AU196" s="254" t="s">
        <v>87</v>
      </c>
      <c r="AV196" s="14" t="s">
        <v>87</v>
      </c>
      <c r="AW196" s="14" t="s">
        <v>33</v>
      </c>
      <c r="AX196" s="14" t="s">
        <v>77</v>
      </c>
      <c r="AY196" s="254" t="s">
        <v>199</v>
      </c>
    </row>
    <row r="197" s="14" customFormat="1">
      <c r="A197" s="14"/>
      <c r="B197" s="244"/>
      <c r="C197" s="245"/>
      <c r="D197" s="235" t="s">
        <v>209</v>
      </c>
      <c r="E197" s="246" t="s">
        <v>1</v>
      </c>
      <c r="F197" s="247" t="s">
        <v>289</v>
      </c>
      <c r="G197" s="245"/>
      <c r="H197" s="248">
        <v>25.448</v>
      </c>
      <c r="I197" s="249"/>
      <c r="J197" s="245"/>
      <c r="K197" s="245"/>
      <c r="L197" s="250"/>
      <c r="M197" s="251"/>
      <c r="N197" s="252"/>
      <c r="O197" s="252"/>
      <c r="P197" s="252"/>
      <c r="Q197" s="252"/>
      <c r="R197" s="252"/>
      <c r="S197" s="252"/>
      <c r="T197" s="253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4" t="s">
        <v>209</v>
      </c>
      <c r="AU197" s="254" t="s">
        <v>87</v>
      </c>
      <c r="AV197" s="14" t="s">
        <v>87</v>
      </c>
      <c r="AW197" s="14" t="s">
        <v>33</v>
      </c>
      <c r="AX197" s="14" t="s">
        <v>77</v>
      </c>
      <c r="AY197" s="254" t="s">
        <v>199</v>
      </c>
    </row>
    <row r="198" s="14" customFormat="1">
      <c r="A198" s="14"/>
      <c r="B198" s="244"/>
      <c r="C198" s="245"/>
      <c r="D198" s="235" t="s">
        <v>209</v>
      </c>
      <c r="E198" s="246" t="s">
        <v>1</v>
      </c>
      <c r="F198" s="247" t="s">
        <v>290</v>
      </c>
      <c r="G198" s="245"/>
      <c r="H198" s="248">
        <v>25.416</v>
      </c>
      <c r="I198" s="249"/>
      <c r="J198" s="245"/>
      <c r="K198" s="245"/>
      <c r="L198" s="250"/>
      <c r="M198" s="251"/>
      <c r="N198" s="252"/>
      <c r="O198" s="252"/>
      <c r="P198" s="252"/>
      <c r="Q198" s="252"/>
      <c r="R198" s="252"/>
      <c r="S198" s="252"/>
      <c r="T198" s="253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54" t="s">
        <v>209</v>
      </c>
      <c r="AU198" s="254" t="s">
        <v>87</v>
      </c>
      <c r="AV198" s="14" t="s">
        <v>87</v>
      </c>
      <c r="AW198" s="14" t="s">
        <v>33</v>
      </c>
      <c r="AX198" s="14" t="s">
        <v>77</v>
      </c>
      <c r="AY198" s="254" t="s">
        <v>199</v>
      </c>
    </row>
    <row r="199" s="14" customFormat="1">
      <c r="A199" s="14"/>
      <c r="B199" s="244"/>
      <c r="C199" s="245"/>
      <c r="D199" s="235" t="s">
        <v>209</v>
      </c>
      <c r="E199" s="246" t="s">
        <v>1</v>
      </c>
      <c r="F199" s="247" t="s">
        <v>291</v>
      </c>
      <c r="G199" s="245"/>
      <c r="H199" s="248">
        <v>25.448</v>
      </c>
      <c r="I199" s="249"/>
      <c r="J199" s="245"/>
      <c r="K199" s="245"/>
      <c r="L199" s="250"/>
      <c r="M199" s="251"/>
      <c r="N199" s="252"/>
      <c r="O199" s="252"/>
      <c r="P199" s="252"/>
      <c r="Q199" s="252"/>
      <c r="R199" s="252"/>
      <c r="S199" s="252"/>
      <c r="T199" s="253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54" t="s">
        <v>209</v>
      </c>
      <c r="AU199" s="254" t="s">
        <v>87</v>
      </c>
      <c r="AV199" s="14" t="s">
        <v>87</v>
      </c>
      <c r="AW199" s="14" t="s">
        <v>33</v>
      </c>
      <c r="AX199" s="14" t="s">
        <v>77</v>
      </c>
      <c r="AY199" s="254" t="s">
        <v>199</v>
      </c>
    </row>
    <row r="200" s="14" customFormat="1">
      <c r="A200" s="14"/>
      <c r="B200" s="244"/>
      <c r="C200" s="245"/>
      <c r="D200" s="235" t="s">
        <v>209</v>
      </c>
      <c r="E200" s="246" t="s">
        <v>1</v>
      </c>
      <c r="F200" s="247" t="s">
        <v>117</v>
      </c>
      <c r="G200" s="245"/>
      <c r="H200" s="248">
        <v>101.696</v>
      </c>
      <c r="I200" s="249"/>
      <c r="J200" s="245"/>
      <c r="K200" s="245"/>
      <c r="L200" s="250"/>
      <c r="M200" s="251"/>
      <c r="N200" s="252"/>
      <c r="O200" s="252"/>
      <c r="P200" s="252"/>
      <c r="Q200" s="252"/>
      <c r="R200" s="252"/>
      <c r="S200" s="252"/>
      <c r="T200" s="253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4" t="s">
        <v>209</v>
      </c>
      <c r="AU200" s="254" t="s">
        <v>87</v>
      </c>
      <c r="AV200" s="14" t="s">
        <v>87</v>
      </c>
      <c r="AW200" s="14" t="s">
        <v>33</v>
      </c>
      <c r="AX200" s="14" t="s">
        <v>85</v>
      </c>
      <c r="AY200" s="254" t="s">
        <v>199</v>
      </c>
    </row>
    <row r="201" s="2" customFormat="1" ht="24.15" customHeight="1">
      <c r="A201" s="39"/>
      <c r="B201" s="40"/>
      <c r="C201" s="220" t="s">
        <v>292</v>
      </c>
      <c r="D201" s="220" t="s">
        <v>202</v>
      </c>
      <c r="E201" s="221" t="s">
        <v>293</v>
      </c>
      <c r="F201" s="222" t="s">
        <v>294</v>
      </c>
      <c r="G201" s="223" t="s">
        <v>242</v>
      </c>
      <c r="H201" s="224">
        <v>65.537999999999997</v>
      </c>
      <c r="I201" s="225"/>
      <c r="J201" s="226">
        <f>ROUND(I201*H201,2)</f>
        <v>0</v>
      </c>
      <c r="K201" s="222" t="s">
        <v>206</v>
      </c>
      <c r="L201" s="45"/>
      <c r="M201" s="227" t="s">
        <v>1</v>
      </c>
      <c r="N201" s="228" t="s">
        <v>42</v>
      </c>
      <c r="O201" s="92"/>
      <c r="P201" s="229">
        <f>O201*H201</f>
        <v>0</v>
      </c>
      <c r="Q201" s="229">
        <v>0</v>
      </c>
      <c r="R201" s="229">
        <f>Q201*H201</f>
        <v>0</v>
      </c>
      <c r="S201" s="229">
        <v>0.0089999999999999993</v>
      </c>
      <c r="T201" s="230">
        <f>S201*H201</f>
        <v>0.58984199999999998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31" t="s">
        <v>207</v>
      </c>
      <c r="AT201" s="231" t="s">
        <v>202</v>
      </c>
      <c r="AU201" s="231" t="s">
        <v>87</v>
      </c>
      <c r="AY201" s="18" t="s">
        <v>199</v>
      </c>
      <c r="BE201" s="232">
        <f>IF(N201="základní",J201,0)</f>
        <v>0</v>
      </c>
      <c r="BF201" s="232">
        <f>IF(N201="snížená",J201,0)</f>
        <v>0</v>
      </c>
      <c r="BG201" s="232">
        <f>IF(N201="zákl. přenesená",J201,0)</f>
        <v>0</v>
      </c>
      <c r="BH201" s="232">
        <f>IF(N201="sníž. přenesená",J201,0)</f>
        <v>0</v>
      </c>
      <c r="BI201" s="232">
        <f>IF(N201="nulová",J201,0)</f>
        <v>0</v>
      </c>
      <c r="BJ201" s="18" t="s">
        <v>85</v>
      </c>
      <c r="BK201" s="232">
        <f>ROUND(I201*H201,2)</f>
        <v>0</v>
      </c>
      <c r="BL201" s="18" t="s">
        <v>207</v>
      </c>
      <c r="BM201" s="231" t="s">
        <v>295</v>
      </c>
    </row>
    <row r="202" s="13" customFormat="1">
      <c r="A202" s="13"/>
      <c r="B202" s="233"/>
      <c r="C202" s="234"/>
      <c r="D202" s="235" t="s">
        <v>209</v>
      </c>
      <c r="E202" s="236" t="s">
        <v>1</v>
      </c>
      <c r="F202" s="237" t="s">
        <v>222</v>
      </c>
      <c r="G202" s="234"/>
      <c r="H202" s="236" t="s">
        <v>1</v>
      </c>
      <c r="I202" s="238"/>
      <c r="J202" s="234"/>
      <c r="K202" s="234"/>
      <c r="L202" s="239"/>
      <c r="M202" s="240"/>
      <c r="N202" s="241"/>
      <c r="O202" s="241"/>
      <c r="P202" s="241"/>
      <c r="Q202" s="241"/>
      <c r="R202" s="241"/>
      <c r="S202" s="241"/>
      <c r="T202" s="242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3" t="s">
        <v>209</v>
      </c>
      <c r="AU202" s="243" t="s">
        <v>87</v>
      </c>
      <c r="AV202" s="13" t="s">
        <v>85</v>
      </c>
      <c r="AW202" s="13" t="s">
        <v>33</v>
      </c>
      <c r="AX202" s="13" t="s">
        <v>77</v>
      </c>
      <c r="AY202" s="243" t="s">
        <v>199</v>
      </c>
    </row>
    <row r="203" s="13" customFormat="1">
      <c r="A203" s="13"/>
      <c r="B203" s="233"/>
      <c r="C203" s="234"/>
      <c r="D203" s="235" t="s">
        <v>209</v>
      </c>
      <c r="E203" s="236" t="s">
        <v>1</v>
      </c>
      <c r="F203" s="237" t="s">
        <v>296</v>
      </c>
      <c r="G203" s="234"/>
      <c r="H203" s="236" t="s">
        <v>1</v>
      </c>
      <c r="I203" s="238"/>
      <c r="J203" s="234"/>
      <c r="K203" s="234"/>
      <c r="L203" s="239"/>
      <c r="M203" s="240"/>
      <c r="N203" s="241"/>
      <c r="O203" s="241"/>
      <c r="P203" s="241"/>
      <c r="Q203" s="241"/>
      <c r="R203" s="241"/>
      <c r="S203" s="241"/>
      <c r="T203" s="242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3" t="s">
        <v>209</v>
      </c>
      <c r="AU203" s="243" t="s">
        <v>87</v>
      </c>
      <c r="AV203" s="13" t="s">
        <v>85</v>
      </c>
      <c r="AW203" s="13" t="s">
        <v>33</v>
      </c>
      <c r="AX203" s="13" t="s">
        <v>77</v>
      </c>
      <c r="AY203" s="243" t="s">
        <v>199</v>
      </c>
    </row>
    <row r="204" s="13" customFormat="1">
      <c r="A204" s="13"/>
      <c r="B204" s="233"/>
      <c r="C204" s="234"/>
      <c r="D204" s="235" t="s">
        <v>209</v>
      </c>
      <c r="E204" s="236" t="s">
        <v>1</v>
      </c>
      <c r="F204" s="237" t="s">
        <v>297</v>
      </c>
      <c r="G204" s="234"/>
      <c r="H204" s="236" t="s">
        <v>1</v>
      </c>
      <c r="I204" s="238"/>
      <c r="J204" s="234"/>
      <c r="K204" s="234"/>
      <c r="L204" s="239"/>
      <c r="M204" s="240"/>
      <c r="N204" s="241"/>
      <c r="O204" s="241"/>
      <c r="P204" s="241"/>
      <c r="Q204" s="241"/>
      <c r="R204" s="241"/>
      <c r="S204" s="241"/>
      <c r="T204" s="242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3" t="s">
        <v>209</v>
      </c>
      <c r="AU204" s="243" t="s">
        <v>87</v>
      </c>
      <c r="AV204" s="13" t="s">
        <v>85</v>
      </c>
      <c r="AW204" s="13" t="s">
        <v>33</v>
      </c>
      <c r="AX204" s="13" t="s">
        <v>77</v>
      </c>
      <c r="AY204" s="243" t="s">
        <v>199</v>
      </c>
    </row>
    <row r="205" s="14" customFormat="1">
      <c r="A205" s="14"/>
      <c r="B205" s="244"/>
      <c r="C205" s="245"/>
      <c r="D205" s="235" t="s">
        <v>209</v>
      </c>
      <c r="E205" s="246" t="s">
        <v>1</v>
      </c>
      <c r="F205" s="247" t="s">
        <v>120</v>
      </c>
      <c r="G205" s="245"/>
      <c r="H205" s="248">
        <v>65.537999999999997</v>
      </c>
      <c r="I205" s="249"/>
      <c r="J205" s="245"/>
      <c r="K205" s="245"/>
      <c r="L205" s="250"/>
      <c r="M205" s="251"/>
      <c r="N205" s="252"/>
      <c r="O205" s="252"/>
      <c r="P205" s="252"/>
      <c r="Q205" s="252"/>
      <c r="R205" s="252"/>
      <c r="S205" s="252"/>
      <c r="T205" s="253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4" t="s">
        <v>209</v>
      </c>
      <c r="AU205" s="254" t="s">
        <v>87</v>
      </c>
      <c r="AV205" s="14" t="s">
        <v>87</v>
      </c>
      <c r="AW205" s="14" t="s">
        <v>33</v>
      </c>
      <c r="AX205" s="14" t="s">
        <v>85</v>
      </c>
      <c r="AY205" s="254" t="s">
        <v>199</v>
      </c>
    </row>
    <row r="206" s="2" customFormat="1" ht="37.8" customHeight="1">
      <c r="A206" s="39"/>
      <c r="B206" s="40"/>
      <c r="C206" s="220" t="s">
        <v>298</v>
      </c>
      <c r="D206" s="220" t="s">
        <v>202</v>
      </c>
      <c r="E206" s="221" t="s">
        <v>299</v>
      </c>
      <c r="F206" s="222" t="s">
        <v>300</v>
      </c>
      <c r="G206" s="223" t="s">
        <v>242</v>
      </c>
      <c r="H206" s="224">
        <v>4</v>
      </c>
      <c r="I206" s="225"/>
      <c r="J206" s="226">
        <f>ROUND(I206*H206,2)</f>
        <v>0</v>
      </c>
      <c r="K206" s="222" t="s">
        <v>206</v>
      </c>
      <c r="L206" s="45"/>
      <c r="M206" s="227" t="s">
        <v>1</v>
      </c>
      <c r="N206" s="228" t="s">
        <v>42</v>
      </c>
      <c r="O206" s="92"/>
      <c r="P206" s="229">
        <f>O206*H206</f>
        <v>0</v>
      </c>
      <c r="Q206" s="229">
        <v>0</v>
      </c>
      <c r="R206" s="229">
        <f>Q206*H206</f>
        <v>0</v>
      </c>
      <c r="S206" s="229">
        <v>0.012999999999999999</v>
      </c>
      <c r="T206" s="230">
        <f>S206*H206</f>
        <v>0.051999999999999998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31" t="s">
        <v>207</v>
      </c>
      <c r="AT206" s="231" t="s">
        <v>202</v>
      </c>
      <c r="AU206" s="231" t="s">
        <v>87</v>
      </c>
      <c r="AY206" s="18" t="s">
        <v>199</v>
      </c>
      <c r="BE206" s="232">
        <f>IF(N206="základní",J206,0)</f>
        <v>0</v>
      </c>
      <c r="BF206" s="232">
        <f>IF(N206="snížená",J206,0)</f>
        <v>0</v>
      </c>
      <c r="BG206" s="232">
        <f>IF(N206="zákl. přenesená",J206,0)</f>
        <v>0</v>
      </c>
      <c r="BH206" s="232">
        <f>IF(N206="sníž. přenesená",J206,0)</f>
        <v>0</v>
      </c>
      <c r="BI206" s="232">
        <f>IF(N206="nulová",J206,0)</f>
        <v>0</v>
      </c>
      <c r="BJ206" s="18" t="s">
        <v>85</v>
      </c>
      <c r="BK206" s="232">
        <f>ROUND(I206*H206,2)</f>
        <v>0</v>
      </c>
      <c r="BL206" s="18" t="s">
        <v>207</v>
      </c>
      <c r="BM206" s="231" t="s">
        <v>301</v>
      </c>
    </row>
    <row r="207" s="13" customFormat="1">
      <c r="A207" s="13"/>
      <c r="B207" s="233"/>
      <c r="C207" s="234"/>
      <c r="D207" s="235" t="s">
        <v>209</v>
      </c>
      <c r="E207" s="236" t="s">
        <v>1</v>
      </c>
      <c r="F207" s="237" t="s">
        <v>302</v>
      </c>
      <c r="G207" s="234"/>
      <c r="H207" s="236" t="s">
        <v>1</v>
      </c>
      <c r="I207" s="238"/>
      <c r="J207" s="234"/>
      <c r="K207" s="234"/>
      <c r="L207" s="239"/>
      <c r="M207" s="240"/>
      <c r="N207" s="241"/>
      <c r="O207" s="241"/>
      <c r="P207" s="241"/>
      <c r="Q207" s="241"/>
      <c r="R207" s="241"/>
      <c r="S207" s="241"/>
      <c r="T207" s="242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3" t="s">
        <v>209</v>
      </c>
      <c r="AU207" s="243" t="s">
        <v>87</v>
      </c>
      <c r="AV207" s="13" t="s">
        <v>85</v>
      </c>
      <c r="AW207" s="13" t="s">
        <v>33</v>
      </c>
      <c r="AX207" s="13" t="s">
        <v>77</v>
      </c>
      <c r="AY207" s="243" t="s">
        <v>199</v>
      </c>
    </row>
    <row r="208" s="14" customFormat="1">
      <c r="A208" s="14"/>
      <c r="B208" s="244"/>
      <c r="C208" s="245"/>
      <c r="D208" s="235" t="s">
        <v>209</v>
      </c>
      <c r="E208" s="246" t="s">
        <v>1</v>
      </c>
      <c r="F208" s="247" t="s">
        <v>207</v>
      </c>
      <c r="G208" s="245"/>
      <c r="H208" s="248">
        <v>4</v>
      </c>
      <c r="I208" s="249"/>
      <c r="J208" s="245"/>
      <c r="K208" s="245"/>
      <c r="L208" s="250"/>
      <c r="M208" s="251"/>
      <c r="N208" s="252"/>
      <c r="O208" s="252"/>
      <c r="P208" s="252"/>
      <c r="Q208" s="252"/>
      <c r="R208" s="252"/>
      <c r="S208" s="252"/>
      <c r="T208" s="253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54" t="s">
        <v>209</v>
      </c>
      <c r="AU208" s="254" t="s">
        <v>87</v>
      </c>
      <c r="AV208" s="14" t="s">
        <v>87</v>
      </c>
      <c r="AW208" s="14" t="s">
        <v>33</v>
      </c>
      <c r="AX208" s="14" t="s">
        <v>85</v>
      </c>
      <c r="AY208" s="254" t="s">
        <v>199</v>
      </c>
    </row>
    <row r="209" s="12" customFormat="1" ht="22.8" customHeight="1">
      <c r="A209" s="12"/>
      <c r="B209" s="204"/>
      <c r="C209" s="205"/>
      <c r="D209" s="206" t="s">
        <v>76</v>
      </c>
      <c r="E209" s="218" t="s">
        <v>303</v>
      </c>
      <c r="F209" s="218" t="s">
        <v>304</v>
      </c>
      <c r="G209" s="205"/>
      <c r="H209" s="205"/>
      <c r="I209" s="208"/>
      <c r="J209" s="219">
        <f>BK209</f>
        <v>0</v>
      </c>
      <c r="K209" s="205"/>
      <c r="L209" s="210"/>
      <c r="M209" s="211"/>
      <c r="N209" s="212"/>
      <c r="O209" s="212"/>
      <c r="P209" s="213">
        <f>SUM(P210:P215)</f>
        <v>0</v>
      </c>
      <c r="Q209" s="212"/>
      <c r="R209" s="213">
        <f>SUM(R210:R215)</f>
        <v>0</v>
      </c>
      <c r="S209" s="212"/>
      <c r="T209" s="214">
        <f>SUM(T210:T215)</f>
        <v>0</v>
      </c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R209" s="215" t="s">
        <v>85</v>
      </c>
      <c r="AT209" s="216" t="s">
        <v>76</v>
      </c>
      <c r="AU209" s="216" t="s">
        <v>85</v>
      </c>
      <c r="AY209" s="215" t="s">
        <v>199</v>
      </c>
      <c r="BK209" s="217">
        <f>SUM(BK210:BK215)</f>
        <v>0</v>
      </c>
    </row>
    <row r="210" s="2" customFormat="1" ht="24.15" customHeight="1">
      <c r="A210" s="39"/>
      <c r="B210" s="40"/>
      <c r="C210" s="220" t="s">
        <v>305</v>
      </c>
      <c r="D210" s="220" t="s">
        <v>202</v>
      </c>
      <c r="E210" s="221" t="s">
        <v>306</v>
      </c>
      <c r="F210" s="222" t="s">
        <v>307</v>
      </c>
      <c r="G210" s="223" t="s">
        <v>308</v>
      </c>
      <c r="H210" s="224">
        <v>13.342000000000001</v>
      </c>
      <c r="I210" s="225"/>
      <c r="J210" s="226">
        <f>ROUND(I210*H210,2)</f>
        <v>0</v>
      </c>
      <c r="K210" s="222" t="s">
        <v>206</v>
      </c>
      <c r="L210" s="45"/>
      <c r="M210" s="227" t="s">
        <v>1</v>
      </c>
      <c r="N210" s="228" t="s">
        <v>42</v>
      </c>
      <c r="O210" s="92"/>
      <c r="P210" s="229">
        <f>O210*H210</f>
        <v>0</v>
      </c>
      <c r="Q210" s="229">
        <v>0</v>
      </c>
      <c r="R210" s="229">
        <f>Q210*H210</f>
        <v>0</v>
      </c>
      <c r="S210" s="229">
        <v>0</v>
      </c>
      <c r="T210" s="230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31" t="s">
        <v>207</v>
      </c>
      <c r="AT210" s="231" t="s">
        <v>202</v>
      </c>
      <c r="AU210" s="231" t="s">
        <v>87</v>
      </c>
      <c r="AY210" s="18" t="s">
        <v>199</v>
      </c>
      <c r="BE210" s="232">
        <f>IF(N210="základní",J210,0)</f>
        <v>0</v>
      </c>
      <c r="BF210" s="232">
        <f>IF(N210="snížená",J210,0)</f>
        <v>0</v>
      </c>
      <c r="BG210" s="232">
        <f>IF(N210="zákl. přenesená",J210,0)</f>
        <v>0</v>
      </c>
      <c r="BH210" s="232">
        <f>IF(N210="sníž. přenesená",J210,0)</f>
        <v>0</v>
      </c>
      <c r="BI210" s="232">
        <f>IF(N210="nulová",J210,0)</f>
        <v>0</v>
      </c>
      <c r="BJ210" s="18" t="s">
        <v>85</v>
      </c>
      <c r="BK210" s="232">
        <f>ROUND(I210*H210,2)</f>
        <v>0</v>
      </c>
      <c r="BL210" s="18" t="s">
        <v>207</v>
      </c>
      <c r="BM210" s="231" t="s">
        <v>309</v>
      </c>
    </row>
    <row r="211" s="2" customFormat="1" ht="24.15" customHeight="1">
      <c r="A211" s="39"/>
      <c r="B211" s="40"/>
      <c r="C211" s="220" t="s">
        <v>8</v>
      </c>
      <c r="D211" s="220" t="s">
        <v>202</v>
      </c>
      <c r="E211" s="221" t="s">
        <v>310</v>
      </c>
      <c r="F211" s="222" t="s">
        <v>311</v>
      </c>
      <c r="G211" s="223" t="s">
        <v>308</v>
      </c>
      <c r="H211" s="224">
        <v>13.342000000000001</v>
      </c>
      <c r="I211" s="225"/>
      <c r="J211" s="226">
        <f>ROUND(I211*H211,2)</f>
        <v>0</v>
      </c>
      <c r="K211" s="222" t="s">
        <v>206</v>
      </c>
      <c r="L211" s="45"/>
      <c r="M211" s="227" t="s">
        <v>1</v>
      </c>
      <c r="N211" s="228" t="s">
        <v>42</v>
      </c>
      <c r="O211" s="92"/>
      <c r="P211" s="229">
        <f>O211*H211</f>
        <v>0</v>
      </c>
      <c r="Q211" s="229">
        <v>0</v>
      </c>
      <c r="R211" s="229">
        <f>Q211*H211</f>
        <v>0</v>
      </c>
      <c r="S211" s="229">
        <v>0</v>
      </c>
      <c r="T211" s="230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31" t="s">
        <v>207</v>
      </c>
      <c r="AT211" s="231" t="s">
        <v>202</v>
      </c>
      <c r="AU211" s="231" t="s">
        <v>87</v>
      </c>
      <c r="AY211" s="18" t="s">
        <v>199</v>
      </c>
      <c r="BE211" s="232">
        <f>IF(N211="základní",J211,0)</f>
        <v>0</v>
      </c>
      <c r="BF211" s="232">
        <f>IF(N211="snížená",J211,0)</f>
        <v>0</v>
      </c>
      <c r="BG211" s="232">
        <f>IF(N211="zákl. přenesená",J211,0)</f>
        <v>0</v>
      </c>
      <c r="BH211" s="232">
        <f>IF(N211="sníž. přenesená",J211,0)</f>
        <v>0</v>
      </c>
      <c r="BI211" s="232">
        <f>IF(N211="nulová",J211,0)</f>
        <v>0</v>
      </c>
      <c r="BJ211" s="18" t="s">
        <v>85</v>
      </c>
      <c r="BK211" s="232">
        <f>ROUND(I211*H211,2)</f>
        <v>0</v>
      </c>
      <c r="BL211" s="18" t="s">
        <v>207</v>
      </c>
      <c r="BM211" s="231" t="s">
        <v>312</v>
      </c>
    </row>
    <row r="212" s="2" customFormat="1" ht="24.15" customHeight="1">
      <c r="A212" s="39"/>
      <c r="B212" s="40"/>
      <c r="C212" s="220" t="s">
        <v>313</v>
      </c>
      <c r="D212" s="220" t="s">
        <v>202</v>
      </c>
      <c r="E212" s="221" t="s">
        <v>314</v>
      </c>
      <c r="F212" s="222" t="s">
        <v>315</v>
      </c>
      <c r="G212" s="223" t="s">
        <v>308</v>
      </c>
      <c r="H212" s="224">
        <v>133.41999999999999</v>
      </c>
      <c r="I212" s="225"/>
      <c r="J212" s="226">
        <f>ROUND(I212*H212,2)</f>
        <v>0</v>
      </c>
      <c r="K212" s="222" t="s">
        <v>206</v>
      </c>
      <c r="L212" s="45"/>
      <c r="M212" s="227" t="s">
        <v>1</v>
      </c>
      <c r="N212" s="228" t="s">
        <v>42</v>
      </c>
      <c r="O212" s="92"/>
      <c r="P212" s="229">
        <f>O212*H212</f>
        <v>0</v>
      </c>
      <c r="Q212" s="229">
        <v>0</v>
      </c>
      <c r="R212" s="229">
        <f>Q212*H212</f>
        <v>0</v>
      </c>
      <c r="S212" s="229">
        <v>0</v>
      </c>
      <c r="T212" s="230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31" t="s">
        <v>207</v>
      </c>
      <c r="AT212" s="231" t="s">
        <v>202</v>
      </c>
      <c r="AU212" s="231" t="s">
        <v>87</v>
      </c>
      <c r="AY212" s="18" t="s">
        <v>199</v>
      </c>
      <c r="BE212" s="232">
        <f>IF(N212="základní",J212,0)</f>
        <v>0</v>
      </c>
      <c r="BF212" s="232">
        <f>IF(N212="snížená",J212,0)</f>
        <v>0</v>
      </c>
      <c r="BG212" s="232">
        <f>IF(N212="zákl. přenesená",J212,0)</f>
        <v>0</v>
      </c>
      <c r="BH212" s="232">
        <f>IF(N212="sníž. přenesená",J212,0)</f>
        <v>0</v>
      </c>
      <c r="BI212" s="232">
        <f>IF(N212="nulová",J212,0)</f>
        <v>0</v>
      </c>
      <c r="BJ212" s="18" t="s">
        <v>85</v>
      </c>
      <c r="BK212" s="232">
        <f>ROUND(I212*H212,2)</f>
        <v>0</v>
      </c>
      <c r="BL212" s="18" t="s">
        <v>207</v>
      </c>
      <c r="BM212" s="231" t="s">
        <v>316</v>
      </c>
    </row>
    <row r="213" s="13" customFormat="1">
      <c r="A213" s="13"/>
      <c r="B213" s="233"/>
      <c r="C213" s="234"/>
      <c r="D213" s="235" t="s">
        <v>209</v>
      </c>
      <c r="E213" s="236" t="s">
        <v>1</v>
      </c>
      <c r="F213" s="237" t="s">
        <v>217</v>
      </c>
      <c r="G213" s="234"/>
      <c r="H213" s="236" t="s">
        <v>1</v>
      </c>
      <c r="I213" s="238"/>
      <c r="J213" s="234"/>
      <c r="K213" s="234"/>
      <c r="L213" s="239"/>
      <c r="M213" s="240"/>
      <c r="N213" s="241"/>
      <c r="O213" s="241"/>
      <c r="P213" s="241"/>
      <c r="Q213" s="241"/>
      <c r="R213" s="241"/>
      <c r="S213" s="241"/>
      <c r="T213" s="242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3" t="s">
        <v>209</v>
      </c>
      <c r="AU213" s="243" t="s">
        <v>87</v>
      </c>
      <c r="AV213" s="13" t="s">
        <v>85</v>
      </c>
      <c r="AW213" s="13" t="s">
        <v>33</v>
      </c>
      <c r="AX213" s="13" t="s">
        <v>77</v>
      </c>
      <c r="AY213" s="243" t="s">
        <v>199</v>
      </c>
    </row>
    <row r="214" s="14" customFormat="1">
      <c r="A214" s="14"/>
      <c r="B214" s="244"/>
      <c r="C214" s="245"/>
      <c r="D214" s="235" t="s">
        <v>209</v>
      </c>
      <c r="E214" s="246" t="s">
        <v>1</v>
      </c>
      <c r="F214" s="247" t="s">
        <v>317</v>
      </c>
      <c r="G214" s="245"/>
      <c r="H214" s="248">
        <v>133.41999999999999</v>
      </c>
      <c r="I214" s="249"/>
      <c r="J214" s="245"/>
      <c r="K214" s="245"/>
      <c r="L214" s="250"/>
      <c r="M214" s="251"/>
      <c r="N214" s="252"/>
      <c r="O214" s="252"/>
      <c r="P214" s="252"/>
      <c r="Q214" s="252"/>
      <c r="R214" s="252"/>
      <c r="S214" s="252"/>
      <c r="T214" s="253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54" t="s">
        <v>209</v>
      </c>
      <c r="AU214" s="254" t="s">
        <v>87</v>
      </c>
      <c r="AV214" s="14" t="s">
        <v>87</v>
      </c>
      <c r="AW214" s="14" t="s">
        <v>33</v>
      </c>
      <c r="AX214" s="14" t="s">
        <v>85</v>
      </c>
      <c r="AY214" s="254" t="s">
        <v>199</v>
      </c>
    </row>
    <row r="215" s="2" customFormat="1" ht="44.25" customHeight="1">
      <c r="A215" s="39"/>
      <c r="B215" s="40"/>
      <c r="C215" s="220" t="s">
        <v>318</v>
      </c>
      <c r="D215" s="220" t="s">
        <v>202</v>
      </c>
      <c r="E215" s="221" t="s">
        <v>319</v>
      </c>
      <c r="F215" s="222" t="s">
        <v>320</v>
      </c>
      <c r="G215" s="223" t="s">
        <v>308</v>
      </c>
      <c r="H215" s="224">
        <v>13.342000000000001</v>
      </c>
      <c r="I215" s="225"/>
      <c r="J215" s="226">
        <f>ROUND(I215*H215,2)</f>
        <v>0</v>
      </c>
      <c r="K215" s="222" t="s">
        <v>206</v>
      </c>
      <c r="L215" s="45"/>
      <c r="M215" s="227" t="s">
        <v>1</v>
      </c>
      <c r="N215" s="228" t="s">
        <v>42</v>
      </c>
      <c r="O215" s="92"/>
      <c r="P215" s="229">
        <f>O215*H215</f>
        <v>0</v>
      </c>
      <c r="Q215" s="229">
        <v>0</v>
      </c>
      <c r="R215" s="229">
        <f>Q215*H215</f>
        <v>0</v>
      </c>
      <c r="S215" s="229">
        <v>0</v>
      </c>
      <c r="T215" s="230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31" t="s">
        <v>207</v>
      </c>
      <c r="AT215" s="231" t="s">
        <v>202</v>
      </c>
      <c r="AU215" s="231" t="s">
        <v>87</v>
      </c>
      <c r="AY215" s="18" t="s">
        <v>199</v>
      </c>
      <c r="BE215" s="232">
        <f>IF(N215="základní",J215,0)</f>
        <v>0</v>
      </c>
      <c r="BF215" s="232">
        <f>IF(N215="snížená",J215,0)</f>
        <v>0</v>
      </c>
      <c r="BG215" s="232">
        <f>IF(N215="zákl. přenesená",J215,0)</f>
        <v>0</v>
      </c>
      <c r="BH215" s="232">
        <f>IF(N215="sníž. přenesená",J215,0)</f>
        <v>0</v>
      </c>
      <c r="BI215" s="232">
        <f>IF(N215="nulová",J215,0)</f>
        <v>0</v>
      </c>
      <c r="BJ215" s="18" t="s">
        <v>85</v>
      </c>
      <c r="BK215" s="232">
        <f>ROUND(I215*H215,2)</f>
        <v>0</v>
      </c>
      <c r="BL215" s="18" t="s">
        <v>207</v>
      </c>
      <c r="BM215" s="231" t="s">
        <v>321</v>
      </c>
    </row>
    <row r="216" s="12" customFormat="1" ht="22.8" customHeight="1">
      <c r="A216" s="12"/>
      <c r="B216" s="204"/>
      <c r="C216" s="205"/>
      <c r="D216" s="206" t="s">
        <v>76</v>
      </c>
      <c r="E216" s="218" t="s">
        <v>322</v>
      </c>
      <c r="F216" s="218" t="s">
        <v>323</v>
      </c>
      <c r="G216" s="205"/>
      <c r="H216" s="205"/>
      <c r="I216" s="208"/>
      <c r="J216" s="219">
        <f>BK216</f>
        <v>0</v>
      </c>
      <c r="K216" s="205"/>
      <c r="L216" s="210"/>
      <c r="M216" s="211"/>
      <c r="N216" s="212"/>
      <c r="O216" s="212"/>
      <c r="P216" s="213">
        <f>SUM(P217:P218)</f>
        <v>0</v>
      </c>
      <c r="Q216" s="212"/>
      <c r="R216" s="213">
        <f>SUM(R217:R218)</f>
        <v>0</v>
      </c>
      <c r="S216" s="212"/>
      <c r="T216" s="214">
        <f>SUM(T217:T218)</f>
        <v>0</v>
      </c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R216" s="215" t="s">
        <v>85</v>
      </c>
      <c r="AT216" s="216" t="s">
        <v>76</v>
      </c>
      <c r="AU216" s="216" t="s">
        <v>85</v>
      </c>
      <c r="AY216" s="215" t="s">
        <v>199</v>
      </c>
      <c r="BK216" s="217">
        <f>SUM(BK217:BK218)</f>
        <v>0</v>
      </c>
    </row>
    <row r="217" s="2" customFormat="1" ht="55.5" customHeight="1">
      <c r="A217" s="39"/>
      <c r="B217" s="40"/>
      <c r="C217" s="220" t="s">
        <v>324</v>
      </c>
      <c r="D217" s="220" t="s">
        <v>202</v>
      </c>
      <c r="E217" s="221" t="s">
        <v>325</v>
      </c>
      <c r="F217" s="222" t="s">
        <v>326</v>
      </c>
      <c r="G217" s="223" t="s">
        <v>308</v>
      </c>
      <c r="H217" s="224">
        <v>3.4780000000000002</v>
      </c>
      <c r="I217" s="225"/>
      <c r="J217" s="226">
        <f>ROUND(I217*H217,2)</f>
        <v>0</v>
      </c>
      <c r="K217" s="222" t="s">
        <v>206</v>
      </c>
      <c r="L217" s="45"/>
      <c r="M217" s="227" t="s">
        <v>1</v>
      </c>
      <c r="N217" s="228" t="s">
        <v>42</v>
      </c>
      <c r="O217" s="92"/>
      <c r="P217" s="229">
        <f>O217*H217</f>
        <v>0</v>
      </c>
      <c r="Q217" s="229">
        <v>0</v>
      </c>
      <c r="R217" s="229">
        <f>Q217*H217</f>
        <v>0</v>
      </c>
      <c r="S217" s="229">
        <v>0</v>
      </c>
      <c r="T217" s="230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31" t="s">
        <v>207</v>
      </c>
      <c r="AT217" s="231" t="s">
        <v>202</v>
      </c>
      <c r="AU217" s="231" t="s">
        <v>87</v>
      </c>
      <c r="AY217" s="18" t="s">
        <v>199</v>
      </c>
      <c r="BE217" s="232">
        <f>IF(N217="základní",J217,0)</f>
        <v>0</v>
      </c>
      <c r="BF217" s="232">
        <f>IF(N217="snížená",J217,0)</f>
        <v>0</v>
      </c>
      <c r="BG217" s="232">
        <f>IF(N217="zákl. přenesená",J217,0)</f>
        <v>0</v>
      </c>
      <c r="BH217" s="232">
        <f>IF(N217="sníž. přenesená",J217,0)</f>
        <v>0</v>
      </c>
      <c r="BI217" s="232">
        <f>IF(N217="nulová",J217,0)</f>
        <v>0</v>
      </c>
      <c r="BJ217" s="18" t="s">
        <v>85</v>
      </c>
      <c r="BK217" s="232">
        <f>ROUND(I217*H217,2)</f>
        <v>0</v>
      </c>
      <c r="BL217" s="18" t="s">
        <v>207</v>
      </c>
      <c r="BM217" s="231" t="s">
        <v>327</v>
      </c>
    </row>
    <row r="218" s="2" customFormat="1" ht="66.75" customHeight="1">
      <c r="A218" s="39"/>
      <c r="B218" s="40"/>
      <c r="C218" s="220" t="s">
        <v>328</v>
      </c>
      <c r="D218" s="220" t="s">
        <v>202</v>
      </c>
      <c r="E218" s="221" t="s">
        <v>329</v>
      </c>
      <c r="F218" s="222" t="s">
        <v>330</v>
      </c>
      <c r="G218" s="223" t="s">
        <v>308</v>
      </c>
      <c r="H218" s="224">
        <v>3.4780000000000002</v>
      </c>
      <c r="I218" s="225"/>
      <c r="J218" s="226">
        <f>ROUND(I218*H218,2)</f>
        <v>0</v>
      </c>
      <c r="K218" s="222" t="s">
        <v>206</v>
      </c>
      <c r="L218" s="45"/>
      <c r="M218" s="227" t="s">
        <v>1</v>
      </c>
      <c r="N218" s="228" t="s">
        <v>42</v>
      </c>
      <c r="O218" s="92"/>
      <c r="P218" s="229">
        <f>O218*H218</f>
        <v>0</v>
      </c>
      <c r="Q218" s="229">
        <v>0</v>
      </c>
      <c r="R218" s="229">
        <f>Q218*H218</f>
        <v>0</v>
      </c>
      <c r="S218" s="229">
        <v>0</v>
      </c>
      <c r="T218" s="230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31" t="s">
        <v>207</v>
      </c>
      <c r="AT218" s="231" t="s">
        <v>202</v>
      </c>
      <c r="AU218" s="231" t="s">
        <v>87</v>
      </c>
      <c r="AY218" s="18" t="s">
        <v>199</v>
      </c>
      <c r="BE218" s="232">
        <f>IF(N218="základní",J218,0)</f>
        <v>0</v>
      </c>
      <c r="BF218" s="232">
        <f>IF(N218="snížená",J218,0)</f>
        <v>0</v>
      </c>
      <c r="BG218" s="232">
        <f>IF(N218="zákl. přenesená",J218,0)</f>
        <v>0</v>
      </c>
      <c r="BH218" s="232">
        <f>IF(N218="sníž. přenesená",J218,0)</f>
        <v>0</v>
      </c>
      <c r="BI218" s="232">
        <f>IF(N218="nulová",J218,0)</f>
        <v>0</v>
      </c>
      <c r="BJ218" s="18" t="s">
        <v>85</v>
      </c>
      <c r="BK218" s="232">
        <f>ROUND(I218*H218,2)</f>
        <v>0</v>
      </c>
      <c r="BL218" s="18" t="s">
        <v>207</v>
      </c>
      <c r="BM218" s="231" t="s">
        <v>331</v>
      </c>
    </row>
    <row r="219" s="12" customFormat="1" ht="25.92" customHeight="1">
      <c r="A219" s="12"/>
      <c r="B219" s="204"/>
      <c r="C219" s="205"/>
      <c r="D219" s="206" t="s">
        <v>76</v>
      </c>
      <c r="E219" s="207" t="s">
        <v>332</v>
      </c>
      <c r="F219" s="207" t="s">
        <v>333</v>
      </c>
      <c r="G219" s="205"/>
      <c r="H219" s="205"/>
      <c r="I219" s="208"/>
      <c r="J219" s="209">
        <f>BK219</f>
        <v>0</v>
      </c>
      <c r="K219" s="205"/>
      <c r="L219" s="210"/>
      <c r="M219" s="211"/>
      <c r="N219" s="212"/>
      <c r="O219" s="212"/>
      <c r="P219" s="213">
        <f>P220+P236+P270+P283+P298+P314+P319+P394+P511+P679</f>
        <v>0</v>
      </c>
      <c r="Q219" s="212"/>
      <c r="R219" s="213">
        <f>R220+R236+R270+R283+R298+R314+R319+R394+R511+R679</f>
        <v>11.772422649999998</v>
      </c>
      <c r="S219" s="212"/>
      <c r="T219" s="214">
        <f>T220+T236+T270+T283+T298+T314+T319+T394+T511+T679</f>
        <v>7.9088557000000002</v>
      </c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R219" s="215" t="s">
        <v>87</v>
      </c>
      <c r="AT219" s="216" t="s">
        <v>76</v>
      </c>
      <c r="AU219" s="216" t="s">
        <v>77</v>
      </c>
      <c r="AY219" s="215" t="s">
        <v>199</v>
      </c>
      <c r="BK219" s="217">
        <f>BK220+BK236+BK270+BK283+BK298+BK314+BK319+BK394+BK511+BK679</f>
        <v>0</v>
      </c>
    </row>
    <row r="220" s="12" customFormat="1" ht="22.8" customHeight="1">
      <c r="A220" s="12"/>
      <c r="B220" s="204"/>
      <c r="C220" s="205"/>
      <c r="D220" s="206" t="s">
        <v>76</v>
      </c>
      <c r="E220" s="218" t="s">
        <v>334</v>
      </c>
      <c r="F220" s="218" t="s">
        <v>335</v>
      </c>
      <c r="G220" s="205"/>
      <c r="H220" s="205"/>
      <c r="I220" s="208"/>
      <c r="J220" s="219">
        <f>BK220</f>
        <v>0</v>
      </c>
      <c r="K220" s="205"/>
      <c r="L220" s="210"/>
      <c r="M220" s="211"/>
      <c r="N220" s="212"/>
      <c r="O220" s="212"/>
      <c r="P220" s="213">
        <f>SUM(P221:P235)</f>
        <v>0</v>
      </c>
      <c r="Q220" s="212"/>
      <c r="R220" s="213">
        <f>SUM(R221:R235)</f>
        <v>0.0042599999999999999</v>
      </c>
      <c r="S220" s="212"/>
      <c r="T220" s="214">
        <f>SUM(T221:T235)</f>
        <v>0</v>
      </c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R220" s="215" t="s">
        <v>87</v>
      </c>
      <c r="AT220" s="216" t="s">
        <v>76</v>
      </c>
      <c r="AU220" s="216" t="s">
        <v>85</v>
      </c>
      <c r="AY220" s="215" t="s">
        <v>199</v>
      </c>
      <c r="BK220" s="217">
        <f>SUM(BK221:BK235)</f>
        <v>0</v>
      </c>
    </row>
    <row r="221" s="2" customFormat="1" ht="24.15" customHeight="1">
      <c r="A221" s="39"/>
      <c r="B221" s="40"/>
      <c r="C221" s="220" t="s">
        <v>336</v>
      </c>
      <c r="D221" s="220" t="s">
        <v>202</v>
      </c>
      <c r="E221" s="221" t="s">
        <v>337</v>
      </c>
      <c r="F221" s="222" t="s">
        <v>338</v>
      </c>
      <c r="G221" s="223" t="s">
        <v>248</v>
      </c>
      <c r="H221" s="224">
        <v>1</v>
      </c>
      <c r="I221" s="225"/>
      <c r="J221" s="226">
        <f>ROUND(I221*H221,2)</f>
        <v>0</v>
      </c>
      <c r="K221" s="222" t="s">
        <v>206</v>
      </c>
      <c r="L221" s="45"/>
      <c r="M221" s="227" t="s">
        <v>1</v>
      </c>
      <c r="N221" s="228" t="s">
        <v>42</v>
      </c>
      <c r="O221" s="92"/>
      <c r="P221" s="229">
        <f>O221*H221</f>
        <v>0</v>
      </c>
      <c r="Q221" s="229">
        <v>0.0018400000000000001</v>
      </c>
      <c r="R221" s="229">
        <f>Q221*H221</f>
        <v>0.0018400000000000001</v>
      </c>
      <c r="S221" s="229">
        <v>0</v>
      </c>
      <c r="T221" s="230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31" t="s">
        <v>313</v>
      </c>
      <c r="AT221" s="231" t="s">
        <v>202</v>
      </c>
      <c r="AU221" s="231" t="s">
        <v>87</v>
      </c>
      <c r="AY221" s="18" t="s">
        <v>199</v>
      </c>
      <c r="BE221" s="232">
        <f>IF(N221="základní",J221,0)</f>
        <v>0</v>
      </c>
      <c r="BF221" s="232">
        <f>IF(N221="snížená",J221,0)</f>
        <v>0</v>
      </c>
      <c r="BG221" s="232">
        <f>IF(N221="zákl. přenesená",J221,0)</f>
        <v>0</v>
      </c>
      <c r="BH221" s="232">
        <f>IF(N221="sníž. přenesená",J221,0)</f>
        <v>0</v>
      </c>
      <c r="BI221" s="232">
        <f>IF(N221="nulová",J221,0)</f>
        <v>0</v>
      </c>
      <c r="BJ221" s="18" t="s">
        <v>85</v>
      </c>
      <c r="BK221" s="232">
        <f>ROUND(I221*H221,2)</f>
        <v>0</v>
      </c>
      <c r="BL221" s="18" t="s">
        <v>313</v>
      </c>
      <c r="BM221" s="231" t="s">
        <v>339</v>
      </c>
    </row>
    <row r="222" s="13" customFormat="1">
      <c r="A222" s="13"/>
      <c r="B222" s="233"/>
      <c r="C222" s="234"/>
      <c r="D222" s="235" t="s">
        <v>209</v>
      </c>
      <c r="E222" s="236" t="s">
        <v>1</v>
      </c>
      <c r="F222" s="237" t="s">
        <v>340</v>
      </c>
      <c r="G222" s="234"/>
      <c r="H222" s="236" t="s">
        <v>1</v>
      </c>
      <c r="I222" s="238"/>
      <c r="J222" s="234"/>
      <c r="K222" s="234"/>
      <c r="L222" s="239"/>
      <c r="M222" s="240"/>
      <c r="N222" s="241"/>
      <c r="O222" s="241"/>
      <c r="P222" s="241"/>
      <c r="Q222" s="241"/>
      <c r="R222" s="241"/>
      <c r="S222" s="241"/>
      <c r="T222" s="242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3" t="s">
        <v>209</v>
      </c>
      <c r="AU222" s="243" t="s">
        <v>87</v>
      </c>
      <c r="AV222" s="13" t="s">
        <v>85</v>
      </c>
      <c r="AW222" s="13" t="s">
        <v>33</v>
      </c>
      <c r="AX222" s="13" t="s">
        <v>77</v>
      </c>
      <c r="AY222" s="243" t="s">
        <v>199</v>
      </c>
    </row>
    <row r="223" s="14" customFormat="1">
      <c r="A223" s="14"/>
      <c r="B223" s="244"/>
      <c r="C223" s="245"/>
      <c r="D223" s="235" t="s">
        <v>209</v>
      </c>
      <c r="E223" s="246" t="s">
        <v>1</v>
      </c>
      <c r="F223" s="247" t="s">
        <v>85</v>
      </c>
      <c r="G223" s="245"/>
      <c r="H223" s="248">
        <v>1</v>
      </c>
      <c r="I223" s="249"/>
      <c r="J223" s="245"/>
      <c r="K223" s="245"/>
      <c r="L223" s="250"/>
      <c r="M223" s="251"/>
      <c r="N223" s="252"/>
      <c r="O223" s="252"/>
      <c r="P223" s="252"/>
      <c r="Q223" s="252"/>
      <c r="R223" s="252"/>
      <c r="S223" s="252"/>
      <c r="T223" s="253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54" t="s">
        <v>209</v>
      </c>
      <c r="AU223" s="254" t="s">
        <v>87</v>
      </c>
      <c r="AV223" s="14" t="s">
        <v>87</v>
      </c>
      <c r="AW223" s="14" t="s">
        <v>33</v>
      </c>
      <c r="AX223" s="14" t="s">
        <v>85</v>
      </c>
      <c r="AY223" s="254" t="s">
        <v>199</v>
      </c>
    </row>
    <row r="224" s="2" customFormat="1" ht="24.15" customHeight="1">
      <c r="A224" s="39"/>
      <c r="B224" s="40"/>
      <c r="C224" s="220" t="s">
        <v>7</v>
      </c>
      <c r="D224" s="220" t="s">
        <v>202</v>
      </c>
      <c r="E224" s="221" t="s">
        <v>341</v>
      </c>
      <c r="F224" s="222" t="s">
        <v>342</v>
      </c>
      <c r="G224" s="223" t="s">
        <v>248</v>
      </c>
      <c r="H224" s="224">
        <v>1</v>
      </c>
      <c r="I224" s="225"/>
      <c r="J224" s="226">
        <f>ROUND(I224*H224,2)</f>
        <v>0</v>
      </c>
      <c r="K224" s="222" t="s">
        <v>206</v>
      </c>
      <c r="L224" s="45"/>
      <c r="M224" s="227" t="s">
        <v>1</v>
      </c>
      <c r="N224" s="228" t="s">
        <v>42</v>
      </c>
      <c r="O224" s="92"/>
      <c r="P224" s="229">
        <f>O224*H224</f>
        <v>0</v>
      </c>
      <c r="Q224" s="229">
        <v>0.00050000000000000001</v>
      </c>
      <c r="R224" s="229">
        <f>Q224*H224</f>
        <v>0.00050000000000000001</v>
      </c>
      <c r="S224" s="229">
        <v>0</v>
      </c>
      <c r="T224" s="230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31" t="s">
        <v>313</v>
      </c>
      <c r="AT224" s="231" t="s">
        <v>202</v>
      </c>
      <c r="AU224" s="231" t="s">
        <v>87</v>
      </c>
      <c r="AY224" s="18" t="s">
        <v>199</v>
      </c>
      <c r="BE224" s="232">
        <f>IF(N224="základní",J224,0)</f>
        <v>0</v>
      </c>
      <c r="BF224" s="232">
        <f>IF(N224="snížená",J224,0)</f>
        <v>0</v>
      </c>
      <c r="BG224" s="232">
        <f>IF(N224="zákl. přenesená",J224,0)</f>
        <v>0</v>
      </c>
      <c r="BH224" s="232">
        <f>IF(N224="sníž. přenesená",J224,0)</f>
        <v>0</v>
      </c>
      <c r="BI224" s="232">
        <f>IF(N224="nulová",J224,0)</f>
        <v>0</v>
      </c>
      <c r="BJ224" s="18" t="s">
        <v>85</v>
      </c>
      <c r="BK224" s="232">
        <f>ROUND(I224*H224,2)</f>
        <v>0</v>
      </c>
      <c r="BL224" s="18" t="s">
        <v>313</v>
      </c>
      <c r="BM224" s="231" t="s">
        <v>343</v>
      </c>
    </row>
    <row r="225" s="13" customFormat="1">
      <c r="A225" s="13"/>
      <c r="B225" s="233"/>
      <c r="C225" s="234"/>
      <c r="D225" s="235" t="s">
        <v>209</v>
      </c>
      <c r="E225" s="236" t="s">
        <v>1</v>
      </c>
      <c r="F225" s="237" t="s">
        <v>344</v>
      </c>
      <c r="G225" s="234"/>
      <c r="H225" s="236" t="s">
        <v>1</v>
      </c>
      <c r="I225" s="238"/>
      <c r="J225" s="234"/>
      <c r="K225" s="234"/>
      <c r="L225" s="239"/>
      <c r="M225" s="240"/>
      <c r="N225" s="241"/>
      <c r="O225" s="241"/>
      <c r="P225" s="241"/>
      <c r="Q225" s="241"/>
      <c r="R225" s="241"/>
      <c r="S225" s="241"/>
      <c r="T225" s="242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3" t="s">
        <v>209</v>
      </c>
      <c r="AU225" s="243" t="s">
        <v>87</v>
      </c>
      <c r="AV225" s="13" t="s">
        <v>85</v>
      </c>
      <c r="AW225" s="13" t="s">
        <v>33</v>
      </c>
      <c r="AX225" s="13" t="s">
        <v>77</v>
      </c>
      <c r="AY225" s="243" t="s">
        <v>199</v>
      </c>
    </row>
    <row r="226" s="14" customFormat="1">
      <c r="A226" s="14"/>
      <c r="B226" s="244"/>
      <c r="C226" s="245"/>
      <c r="D226" s="235" t="s">
        <v>209</v>
      </c>
      <c r="E226" s="246" t="s">
        <v>1</v>
      </c>
      <c r="F226" s="247" t="s">
        <v>85</v>
      </c>
      <c r="G226" s="245"/>
      <c r="H226" s="248">
        <v>1</v>
      </c>
      <c r="I226" s="249"/>
      <c r="J226" s="245"/>
      <c r="K226" s="245"/>
      <c r="L226" s="250"/>
      <c r="M226" s="251"/>
      <c r="N226" s="252"/>
      <c r="O226" s="252"/>
      <c r="P226" s="252"/>
      <c r="Q226" s="252"/>
      <c r="R226" s="252"/>
      <c r="S226" s="252"/>
      <c r="T226" s="253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54" t="s">
        <v>209</v>
      </c>
      <c r="AU226" s="254" t="s">
        <v>87</v>
      </c>
      <c r="AV226" s="14" t="s">
        <v>87</v>
      </c>
      <c r="AW226" s="14" t="s">
        <v>33</v>
      </c>
      <c r="AX226" s="14" t="s">
        <v>85</v>
      </c>
      <c r="AY226" s="254" t="s">
        <v>199</v>
      </c>
    </row>
    <row r="227" s="2" customFormat="1" ht="21.75" customHeight="1">
      <c r="A227" s="39"/>
      <c r="B227" s="40"/>
      <c r="C227" s="220" t="s">
        <v>345</v>
      </c>
      <c r="D227" s="220" t="s">
        <v>202</v>
      </c>
      <c r="E227" s="221" t="s">
        <v>346</v>
      </c>
      <c r="F227" s="222" t="s">
        <v>347</v>
      </c>
      <c r="G227" s="223" t="s">
        <v>242</v>
      </c>
      <c r="H227" s="224">
        <v>4</v>
      </c>
      <c r="I227" s="225"/>
      <c r="J227" s="226">
        <f>ROUND(I227*H227,2)</f>
        <v>0</v>
      </c>
      <c r="K227" s="222" t="s">
        <v>206</v>
      </c>
      <c r="L227" s="45"/>
      <c r="M227" s="227" t="s">
        <v>1</v>
      </c>
      <c r="N227" s="228" t="s">
        <v>42</v>
      </c>
      <c r="O227" s="92"/>
      <c r="P227" s="229">
        <f>O227*H227</f>
        <v>0</v>
      </c>
      <c r="Q227" s="229">
        <v>0.00048000000000000001</v>
      </c>
      <c r="R227" s="229">
        <f>Q227*H227</f>
        <v>0.0019200000000000001</v>
      </c>
      <c r="S227" s="229">
        <v>0</v>
      </c>
      <c r="T227" s="230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31" t="s">
        <v>313</v>
      </c>
      <c r="AT227" s="231" t="s">
        <v>202</v>
      </c>
      <c r="AU227" s="231" t="s">
        <v>87</v>
      </c>
      <c r="AY227" s="18" t="s">
        <v>199</v>
      </c>
      <c r="BE227" s="232">
        <f>IF(N227="základní",J227,0)</f>
        <v>0</v>
      </c>
      <c r="BF227" s="232">
        <f>IF(N227="snížená",J227,0)</f>
        <v>0</v>
      </c>
      <c r="BG227" s="232">
        <f>IF(N227="zákl. přenesená",J227,0)</f>
        <v>0</v>
      </c>
      <c r="BH227" s="232">
        <f>IF(N227="sníž. přenesená",J227,0)</f>
        <v>0</v>
      </c>
      <c r="BI227" s="232">
        <f>IF(N227="nulová",J227,0)</f>
        <v>0</v>
      </c>
      <c r="BJ227" s="18" t="s">
        <v>85</v>
      </c>
      <c r="BK227" s="232">
        <f>ROUND(I227*H227,2)</f>
        <v>0</v>
      </c>
      <c r="BL227" s="18" t="s">
        <v>313</v>
      </c>
      <c r="BM227" s="231" t="s">
        <v>348</v>
      </c>
    </row>
    <row r="228" s="13" customFormat="1">
      <c r="A228" s="13"/>
      <c r="B228" s="233"/>
      <c r="C228" s="234"/>
      <c r="D228" s="235" t="s">
        <v>209</v>
      </c>
      <c r="E228" s="236" t="s">
        <v>1</v>
      </c>
      <c r="F228" s="237" t="s">
        <v>344</v>
      </c>
      <c r="G228" s="234"/>
      <c r="H228" s="236" t="s">
        <v>1</v>
      </c>
      <c r="I228" s="238"/>
      <c r="J228" s="234"/>
      <c r="K228" s="234"/>
      <c r="L228" s="239"/>
      <c r="M228" s="240"/>
      <c r="N228" s="241"/>
      <c r="O228" s="241"/>
      <c r="P228" s="241"/>
      <c r="Q228" s="241"/>
      <c r="R228" s="241"/>
      <c r="S228" s="241"/>
      <c r="T228" s="242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3" t="s">
        <v>209</v>
      </c>
      <c r="AU228" s="243" t="s">
        <v>87</v>
      </c>
      <c r="AV228" s="13" t="s">
        <v>85</v>
      </c>
      <c r="AW228" s="13" t="s">
        <v>33</v>
      </c>
      <c r="AX228" s="13" t="s">
        <v>77</v>
      </c>
      <c r="AY228" s="243" t="s">
        <v>199</v>
      </c>
    </row>
    <row r="229" s="14" customFormat="1">
      <c r="A229" s="14"/>
      <c r="B229" s="244"/>
      <c r="C229" s="245"/>
      <c r="D229" s="235" t="s">
        <v>209</v>
      </c>
      <c r="E229" s="246" t="s">
        <v>1</v>
      </c>
      <c r="F229" s="247" t="s">
        <v>207</v>
      </c>
      <c r="G229" s="245"/>
      <c r="H229" s="248">
        <v>4</v>
      </c>
      <c r="I229" s="249"/>
      <c r="J229" s="245"/>
      <c r="K229" s="245"/>
      <c r="L229" s="250"/>
      <c r="M229" s="251"/>
      <c r="N229" s="252"/>
      <c r="O229" s="252"/>
      <c r="P229" s="252"/>
      <c r="Q229" s="252"/>
      <c r="R229" s="252"/>
      <c r="S229" s="252"/>
      <c r="T229" s="253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54" t="s">
        <v>209</v>
      </c>
      <c r="AU229" s="254" t="s">
        <v>87</v>
      </c>
      <c r="AV229" s="14" t="s">
        <v>87</v>
      </c>
      <c r="AW229" s="14" t="s">
        <v>33</v>
      </c>
      <c r="AX229" s="14" t="s">
        <v>85</v>
      </c>
      <c r="AY229" s="254" t="s">
        <v>199</v>
      </c>
    </row>
    <row r="230" s="2" customFormat="1" ht="24.15" customHeight="1">
      <c r="A230" s="39"/>
      <c r="B230" s="40"/>
      <c r="C230" s="220" t="s">
        <v>349</v>
      </c>
      <c r="D230" s="220" t="s">
        <v>202</v>
      </c>
      <c r="E230" s="221" t="s">
        <v>350</v>
      </c>
      <c r="F230" s="222" t="s">
        <v>351</v>
      </c>
      <c r="G230" s="223" t="s">
        <v>248</v>
      </c>
      <c r="H230" s="224">
        <v>1</v>
      </c>
      <c r="I230" s="225"/>
      <c r="J230" s="226">
        <f>ROUND(I230*H230,2)</f>
        <v>0</v>
      </c>
      <c r="K230" s="222" t="s">
        <v>206</v>
      </c>
      <c r="L230" s="45"/>
      <c r="M230" s="227" t="s">
        <v>1</v>
      </c>
      <c r="N230" s="228" t="s">
        <v>42</v>
      </c>
      <c r="O230" s="92"/>
      <c r="P230" s="229">
        <f>O230*H230</f>
        <v>0</v>
      </c>
      <c r="Q230" s="229">
        <v>0</v>
      </c>
      <c r="R230" s="229">
        <f>Q230*H230</f>
        <v>0</v>
      </c>
      <c r="S230" s="229">
        <v>0</v>
      </c>
      <c r="T230" s="230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31" t="s">
        <v>313</v>
      </c>
      <c r="AT230" s="231" t="s">
        <v>202</v>
      </c>
      <c r="AU230" s="231" t="s">
        <v>87</v>
      </c>
      <c r="AY230" s="18" t="s">
        <v>199</v>
      </c>
      <c r="BE230" s="232">
        <f>IF(N230="základní",J230,0)</f>
        <v>0</v>
      </c>
      <c r="BF230" s="232">
        <f>IF(N230="snížená",J230,0)</f>
        <v>0</v>
      </c>
      <c r="BG230" s="232">
        <f>IF(N230="zákl. přenesená",J230,0)</f>
        <v>0</v>
      </c>
      <c r="BH230" s="232">
        <f>IF(N230="sníž. přenesená",J230,0)</f>
        <v>0</v>
      </c>
      <c r="BI230" s="232">
        <f>IF(N230="nulová",J230,0)</f>
        <v>0</v>
      </c>
      <c r="BJ230" s="18" t="s">
        <v>85</v>
      </c>
      <c r="BK230" s="232">
        <f>ROUND(I230*H230,2)</f>
        <v>0</v>
      </c>
      <c r="BL230" s="18" t="s">
        <v>313</v>
      </c>
      <c r="BM230" s="231" t="s">
        <v>352</v>
      </c>
    </row>
    <row r="231" s="13" customFormat="1">
      <c r="A231" s="13"/>
      <c r="B231" s="233"/>
      <c r="C231" s="234"/>
      <c r="D231" s="235" t="s">
        <v>209</v>
      </c>
      <c r="E231" s="236" t="s">
        <v>1</v>
      </c>
      <c r="F231" s="237" t="s">
        <v>344</v>
      </c>
      <c r="G231" s="234"/>
      <c r="H231" s="236" t="s">
        <v>1</v>
      </c>
      <c r="I231" s="238"/>
      <c r="J231" s="234"/>
      <c r="K231" s="234"/>
      <c r="L231" s="239"/>
      <c r="M231" s="240"/>
      <c r="N231" s="241"/>
      <c r="O231" s="241"/>
      <c r="P231" s="241"/>
      <c r="Q231" s="241"/>
      <c r="R231" s="241"/>
      <c r="S231" s="241"/>
      <c r="T231" s="242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3" t="s">
        <v>209</v>
      </c>
      <c r="AU231" s="243" t="s">
        <v>87</v>
      </c>
      <c r="AV231" s="13" t="s">
        <v>85</v>
      </c>
      <c r="AW231" s="13" t="s">
        <v>33</v>
      </c>
      <c r="AX231" s="13" t="s">
        <v>77</v>
      </c>
      <c r="AY231" s="243" t="s">
        <v>199</v>
      </c>
    </row>
    <row r="232" s="14" customFormat="1">
      <c r="A232" s="14"/>
      <c r="B232" s="244"/>
      <c r="C232" s="245"/>
      <c r="D232" s="235" t="s">
        <v>209</v>
      </c>
      <c r="E232" s="246" t="s">
        <v>1</v>
      </c>
      <c r="F232" s="247" t="s">
        <v>85</v>
      </c>
      <c r="G232" s="245"/>
      <c r="H232" s="248">
        <v>1</v>
      </c>
      <c r="I232" s="249"/>
      <c r="J232" s="245"/>
      <c r="K232" s="245"/>
      <c r="L232" s="250"/>
      <c r="M232" s="251"/>
      <c r="N232" s="252"/>
      <c r="O232" s="252"/>
      <c r="P232" s="252"/>
      <c r="Q232" s="252"/>
      <c r="R232" s="252"/>
      <c r="S232" s="252"/>
      <c r="T232" s="253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54" t="s">
        <v>209</v>
      </c>
      <c r="AU232" s="254" t="s">
        <v>87</v>
      </c>
      <c r="AV232" s="14" t="s">
        <v>87</v>
      </c>
      <c r="AW232" s="14" t="s">
        <v>33</v>
      </c>
      <c r="AX232" s="14" t="s">
        <v>85</v>
      </c>
      <c r="AY232" s="254" t="s">
        <v>199</v>
      </c>
    </row>
    <row r="233" s="2" customFormat="1" ht="49.05" customHeight="1">
      <c r="A233" s="39"/>
      <c r="B233" s="40"/>
      <c r="C233" s="220" t="s">
        <v>353</v>
      </c>
      <c r="D233" s="220" t="s">
        <v>202</v>
      </c>
      <c r="E233" s="221" t="s">
        <v>354</v>
      </c>
      <c r="F233" s="222" t="s">
        <v>355</v>
      </c>
      <c r="G233" s="223" t="s">
        <v>308</v>
      </c>
      <c r="H233" s="224">
        <v>0.0040000000000000001</v>
      </c>
      <c r="I233" s="225"/>
      <c r="J233" s="226">
        <f>ROUND(I233*H233,2)</f>
        <v>0</v>
      </c>
      <c r="K233" s="222" t="s">
        <v>206</v>
      </c>
      <c r="L233" s="45"/>
      <c r="M233" s="227" t="s">
        <v>1</v>
      </c>
      <c r="N233" s="228" t="s">
        <v>42</v>
      </c>
      <c r="O233" s="92"/>
      <c r="P233" s="229">
        <f>O233*H233</f>
        <v>0</v>
      </c>
      <c r="Q233" s="229">
        <v>0</v>
      </c>
      <c r="R233" s="229">
        <f>Q233*H233</f>
        <v>0</v>
      </c>
      <c r="S233" s="229">
        <v>0</v>
      </c>
      <c r="T233" s="230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31" t="s">
        <v>313</v>
      </c>
      <c r="AT233" s="231" t="s">
        <v>202</v>
      </c>
      <c r="AU233" s="231" t="s">
        <v>87</v>
      </c>
      <c r="AY233" s="18" t="s">
        <v>199</v>
      </c>
      <c r="BE233" s="232">
        <f>IF(N233="základní",J233,0)</f>
        <v>0</v>
      </c>
      <c r="BF233" s="232">
        <f>IF(N233="snížená",J233,0)</f>
        <v>0</v>
      </c>
      <c r="BG233" s="232">
        <f>IF(N233="zákl. přenesená",J233,0)</f>
        <v>0</v>
      </c>
      <c r="BH233" s="232">
        <f>IF(N233="sníž. přenesená",J233,0)</f>
        <v>0</v>
      </c>
      <c r="BI233" s="232">
        <f>IF(N233="nulová",J233,0)</f>
        <v>0</v>
      </c>
      <c r="BJ233" s="18" t="s">
        <v>85</v>
      </c>
      <c r="BK233" s="232">
        <f>ROUND(I233*H233,2)</f>
        <v>0</v>
      </c>
      <c r="BL233" s="18" t="s">
        <v>313</v>
      </c>
      <c r="BM233" s="231" t="s">
        <v>356</v>
      </c>
    </row>
    <row r="234" s="2" customFormat="1" ht="49.05" customHeight="1">
      <c r="A234" s="39"/>
      <c r="B234" s="40"/>
      <c r="C234" s="220" t="s">
        <v>357</v>
      </c>
      <c r="D234" s="220" t="s">
        <v>202</v>
      </c>
      <c r="E234" s="221" t="s">
        <v>358</v>
      </c>
      <c r="F234" s="222" t="s">
        <v>359</v>
      </c>
      <c r="G234" s="223" t="s">
        <v>308</v>
      </c>
      <c r="H234" s="224">
        <v>0.0040000000000000001</v>
      </c>
      <c r="I234" s="225"/>
      <c r="J234" s="226">
        <f>ROUND(I234*H234,2)</f>
        <v>0</v>
      </c>
      <c r="K234" s="222" t="s">
        <v>206</v>
      </c>
      <c r="L234" s="45"/>
      <c r="M234" s="227" t="s">
        <v>1</v>
      </c>
      <c r="N234" s="228" t="s">
        <v>42</v>
      </c>
      <c r="O234" s="92"/>
      <c r="P234" s="229">
        <f>O234*H234</f>
        <v>0</v>
      </c>
      <c r="Q234" s="229">
        <v>0</v>
      </c>
      <c r="R234" s="229">
        <f>Q234*H234</f>
        <v>0</v>
      </c>
      <c r="S234" s="229">
        <v>0</v>
      </c>
      <c r="T234" s="230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31" t="s">
        <v>313</v>
      </c>
      <c r="AT234" s="231" t="s">
        <v>202</v>
      </c>
      <c r="AU234" s="231" t="s">
        <v>87</v>
      </c>
      <c r="AY234" s="18" t="s">
        <v>199</v>
      </c>
      <c r="BE234" s="232">
        <f>IF(N234="základní",J234,0)</f>
        <v>0</v>
      </c>
      <c r="BF234" s="232">
        <f>IF(N234="snížená",J234,0)</f>
        <v>0</v>
      </c>
      <c r="BG234" s="232">
        <f>IF(N234="zákl. přenesená",J234,0)</f>
        <v>0</v>
      </c>
      <c r="BH234" s="232">
        <f>IF(N234="sníž. přenesená",J234,0)</f>
        <v>0</v>
      </c>
      <c r="BI234" s="232">
        <f>IF(N234="nulová",J234,0)</f>
        <v>0</v>
      </c>
      <c r="BJ234" s="18" t="s">
        <v>85</v>
      </c>
      <c r="BK234" s="232">
        <f>ROUND(I234*H234,2)</f>
        <v>0</v>
      </c>
      <c r="BL234" s="18" t="s">
        <v>313</v>
      </c>
      <c r="BM234" s="231" t="s">
        <v>360</v>
      </c>
    </row>
    <row r="235" s="2" customFormat="1" ht="49.05" customHeight="1">
      <c r="A235" s="39"/>
      <c r="B235" s="40"/>
      <c r="C235" s="220" t="s">
        <v>361</v>
      </c>
      <c r="D235" s="220" t="s">
        <v>202</v>
      </c>
      <c r="E235" s="221" t="s">
        <v>362</v>
      </c>
      <c r="F235" s="222" t="s">
        <v>363</v>
      </c>
      <c r="G235" s="223" t="s">
        <v>308</v>
      </c>
      <c r="H235" s="224">
        <v>0.0040000000000000001</v>
      </c>
      <c r="I235" s="225"/>
      <c r="J235" s="226">
        <f>ROUND(I235*H235,2)</f>
        <v>0</v>
      </c>
      <c r="K235" s="222" t="s">
        <v>206</v>
      </c>
      <c r="L235" s="45"/>
      <c r="M235" s="227" t="s">
        <v>1</v>
      </c>
      <c r="N235" s="228" t="s">
        <v>42</v>
      </c>
      <c r="O235" s="92"/>
      <c r="P235" s="229">
        <f>O235*H235</f>
        <v>0</v>
      </c>
      <c r="Q235" s="229">
        <v>0</v>
      </c>
      <c r="R235" s="229">
        <f>Q235*H235</f>
        <v>0</v>
      </c>
      <c r="S235" s="229">
        <v>0</v>
      </c>
      <c r="T235" s="230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31" t="s">
        <v>313</v>
      </c>
      <c r="AT235" s="231" t="s">
        <v>202</v>
      </c>
      <c r="AU235" s="231" t="s">
        <v>87</v>
      </c>
      <c r="AY235" s="18" t="s">
        <v>199</v>
      </c>
      <c r="BE235" s="232">
        <f>IF(N235="základní",J235,0)</f>
        <v>0</v>
      </c>
      <c r="BF235" s="232">
        <f>IF(N235="snížená",J235,0)</f>
        <v>0</v>
      </c>
      <c r="BG235" s="232">
        <f>IF(N235="zákl. přenesená",J235,0)</f>
        <v>0</v>
      </c>
      <c r="BH235" s="232">
        <f>IF(N235="sníž. přenesená",J235,0)</f>
        <v>0</v>
      </c>
      <c r="BI235" s="232">
        <f>IF(N235="nulová",J235,0)</f>
        <v>0</v>
      </c>
      <c r="BJ235" s="18" t="s">
        <v>85</v>
      </c>
      <c r="BK235" s="232">
        <f>ROUND(I235*H235,2)</f>
        <v>0</v>
      </c>
      <c r="BL235" s="18" t="s">
        <v>313</v>
      </c>
      <c r="BM235" s="231" t="s">
        <v>364</v>
      </c>
    </row>
    <row r="236" s="12" customFormat="1" ht="22.8" customHeight="1">
      <c r="A236" s="12"/>
      <c r="B236" s="204"/>
      <c r="C236" s="205"/>
      <c r="D236" s="206" t="s">
        <v>76</v>
      </c>
      <c r="E236" s="218" t="s">
        <v>365</v>
      </c>
      <c r="F236" s="218" t="s">
        <v>366</v>
      </c>
      <c r="G236" s="205"/>
      <c r="H236" s="205"/>
      <c r="I236" s="208"/>
      <c r="J236" s="219">
        <f>BK236</f>
        <v>0</v>
      </c>
      <c r="K236" s="205"/>
      <c r="L236" s="210"/>
      <c r="M236" s="211"/>
      <c r="N236" s="212"/>
      <c r="O236" s="212"/>
      <c r="P236" s="213">
        <f>SUM(P237:P269)</f>
        <v>0</v>
      </c>
      <c r="Q236" s="212"/>
      <c r="R236" s="213">
        <f>SUM(R237:R269)</f>
        <v>0.01077</v>
      </c>
      <c r="S236" s="212"/>
      <c r="T236" s="214">
        <f>SUM(T237:T269)</f>
        <v>0.0010399999999999999</v>
      </c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R236" s="215" t="s">
        <v>87</v>
      </c>
      <c r="AT236" s="216" t="s">
        <v>76</v>
      </c>
      <c r="AU236" s="216" t="s">
        <v>85</v>
      </c>
      <c r="AY236" s="215" t="s">
        <v>199</v>
      </c>
      <c r="BK236" s="217">
        <f>SUM(BK237:BK269)</f>
        <v>0</v>
      </c>
    </row>
    <row r="237" s="2" customFormat="1" ht="24.15" customHeight="1">
      <c r="A237" s="39"/>
      <c r="B237" s="40"/>
      <c r="C237" s="220" t="s">
        <v>367</v>
      </c>
      <c r="D237" s="220" t="s">
        <v>202</v>
      </c>
      <c r="E237" s="221" t="s">
        <v>368</v>
      </c>
      <c r="F237" s="222" t="s">
        <v>369</v>
      </c>
      <c r="G237" s="223" t="s">
        <v>248</v>
      </c>
      <c r="H237" s="224">
        <v>2</v>
      </c>
      <c r="I237" s="225"/>
      <c r="J237" s="226">
        <f>ROUND(I237*H237,2)</f>
        <v>0</v>
      </c>
      <c r="K237" s="222" t="s">
        <v>206</v>
      </c>
      <c r="L237" s="45"/>
      <c r="M237" s="227" t="s">
        <v>1</v>
      </c>
      <c r="N237" s="228" t="s">
        <v>42</v>
      </c>
      <c r="O237" s="92"/>
      <c r="P237" s="229">
        <f>O237*H237</f>
        <v>0</v>
      </c>
      <c r="Q237" s="229">
        <v>0.00010000000000000001</v>
      </c>
      <c r="R237" s="229">
        <f>Q237*H237</f>
        <v>0.00020000000000000001</v>
      </c>
      <c r="S237" s="229">
        <v>0</v>
      </c>
      <c r="T237" s="230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31" t="s">
        <v>313</v>
      </c>
      <c r="AT237" s="231" t="s">
        <v>202</v>
      </c>
      <c r="AU237" s="231" t="s">
        <v>87</v>
      </c>
      <c r="AY237" s="18" t="s">
        <v>199</v>
      </c>
      <c r="BE237" s="232">
        <f>IF(N237="základní",J237,0)</f>
        <v>0</v>
      </c>
      <c r="BF237" s="232">
        <f>IF(N237="snížená",J237,0)</f>
        <v>0</v>
      </c>
      <c r="BG237" s="232">
        <f>IF(N237="zákl. přenesená",J237,0)</f>
        <v>0</v>
      </c>
      <c r="BH237" s="232">
        <f>IF(N237="sníž. přenesená",J237,0)</f>
        <v>0</v>
      </c>
      <c r="BI237" s="232">
        <f>IF(N237="nulová",J237,0)</f>
        <v>0</v>
      </c>
      <c r="BJ237" s="18" t="s">
        <v>85</v>
      </c>
      <c r="BK237" s="232">
        <f>ROUND(I237*H237,2)</f>
        <v>0</v>
      </c>
      <c r="BL237" s="18" t="s">
        <v>313</v>
      </c>
      <c r="BM237" s="231" t="s">
        <v>370</v>
      </c>
    </row>
    <row r="238" s="13" customFormat="1">
      <c r="A238" s="13"/>
      <c r="B238" s="233"/>
      <c r="C238" s="234"/>
      <c r="D238" s="235" t="s">
        <v>209</v>
      </c>
      <c r="E238" s="236" t="s">
        <v>1</v>
      </c>
      <c r="F238" s="237" t="s">
        <v>371</v>
      </c>
      <c r="G238" s="234"/>
      <c r="H238" s="236" t="s">
        <v>1</v>
      </c>
      <c r="I238" s="238"/>
      <c r="J238" s="234"/>
      <c r="K238" s="234"/>
      <c r="L238" s="239"/>
      <c r="M238" s="240"/>
      <c r="N238" s="241"/>
      <c r="O238" s="241"/>
      <c r="P238" s="241"/>
      <c r="Q238" s="241"/>
      <c r="R238" s="241"/>
      <c r="S238" s="241"/>
      <c r="T238" s="242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3" t="s">
        <v>209</v>
      </c>
      <c r="AU238" s="243" t="s">
        <v>87</v>
      </c>
      <c r="AV238" s="13" t="s">
        <v>85</v>
      </c>
      <c r="AW238" s="13" t="s">
        <v>33</v>
      </c>
      <c r="AX238" s="13" t="s">
        <v>77</v>
      </c>
      <c r="AY238" s="243" t="s">
        <v>199</v>
      </c>
    </row>
    <row r="239" s="13" customFormat="1">
      <c r="A239" s="13"/>
      <c r="B239" s="233"/>
      <c r="C239" s="234"/>
      <c r="D239" s="235" t="s">
        <v>209</v>
      </c>
      <c r="E239" s="236" t="s">
        <v>1</v>
      </c>
      <c r="F239" s="237" t="s">
        <v>372</v>
      </c>
      <c r="G239" s="234"/>
      <c r="H239" s="236" t="s">
        <v>1</v>
      </c>
      <c r="I239" s="238"/>
      <c r="J239" s="234"/>
      <c r="K239" s="234"/>
      <c r="L239" s="239"/>
      <c r="M239" s="240"/>
      <c r="N239" s="241"/>
      <c r="O239" s="241"/>
      <c r="P239" s="241"/>
      <c r="Q239" s="241"/>
      <c r="R239" s="241"/>
      <c r="S239" s="241"/>
      <c r="T239" s="242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3" t="s">
        <v>209</v>
      </c>
      <c r="AU239" s="243" t="s">
        <v>87</v>
      </c>
      <c r="AV239" s="13" t="s">
        <v>85</v>
      </c>
      <c r="AW239" s="13" t="s">
        <v>33</v>
      </c>
      <c r="AX239" s="13" t="s">
        <v>77</v>
      </c>
      <c r="AY239" s="243" t="s">
        <v>199</v>
      </c>
    </row>
    <row r="240" s="14" customFormat="1">
      <c r="A240" s="14"/>
      <c r="B240" s="244"/>
      <c r="C240" s="245"/>
      <c r="D240" s="235" t="s">
        <v>209</v>
      </c>
      <c r="E240" s="246" t="s">
        <v>1</v>
      </c>
      <c r="F240" s="247" t="s">
        <v>87</v>
      </c>
      <c r="G240" s="245"/>
      <c r="H240" s="248">
        <v>2</v>
      </c>
      <c r="I240" s="249"/>
      <c r="J240" s="245"/>
      <c r="K240" s="245"/>
      <c r="L240" s="250"/>
      <c r="M240" s="251"/>
      <c r="N240" s="252"/>
      <c r="O240" s="252"/>
      <c r="P240" s="252"/>
      <c r="Q240" s="252"/>
      <c r="R240" s="252"/>
      <c r="S240" s="252"/>
      <c r="T240" s="253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54" t="s">
        <v>209</v>
      </c>
      <c r="AU240" s="254" t="s">
        <v>87</v>
      </c>
      <c r="AV240" s="14" t="s">
        <v>87</v>
      </c>
      <c r="AW240" s="14" t="s">
        <v>33</v>
      </c>
      <c r="AX240" s="14" t="s">
        <v>85</v>
      </c>
      <c r="AY240" s="254" t="s">
        <v>199</v>
      </c>
    </row>
    <row r="241" s="2" customFormat="1" ht="24.15" customHeight="1">
      <c r="A241" s="39"/>
      <c r="B241" s="40"/>
      <c r="C241" s="220" t="s">
        <v>373</v>
      </c>
      <c r="D241" s="220" t="s">
        <v>202</v>
      </c>
      <c r="E241" s="221" t="s">
        <v>374</v>
      </c>
      <c r="F241" s="222" t="s">
        <v>375</v>
      </c>
      <c r="G241" s="223" t="s">
        <v>248</v>
      </c>
      <c r="H241" s="224">
        <v>2</v>
      </c>
      <c r="I241" s="225"/>
      <c r="J241" s="226">
        <f>ROUND(I241*H241,2)</f>
        <v>0</v>
      </c>
      <c r="K241" s="222" t="s">
        <v>206</v>
      </c>
      <c r="L241" s="45"/>
      <c r="M241" s="227" t="s">
        <v>1</v>
      </c>
      <c r="N241" s="228" t="s">
        <v>42</v>
      </c>
      <c r="O241" s="92"/>
      <c r="P241" s="229">
        <f>O241*H241</f>
        <v>0</v>
      </c>
      <c r="Q241" s="229">
        <v>5.0000000000000002E-05</v>
      </c>
      <c r="R241" s="229">
        <f>Q241*H241</f>
        <v>0.00010000000000000001</v>
      </c>
      <c r="S241" s="229">
        <v>0.00051999999999999995</v>
      </c>
      <c r="T241" s="230">
        <f>S241*H241</f>
        <v>0.0010399999999999999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31" t="s">
        <v>313</v>
      </c>
      <c r="AT241" s="231" t="s">
        <v>202</v>
      </c>
      <c r="AU241" s="231" t="s">
        <v>87</v>
      </c>
      <c r="AY241" s="18" t="s">
        <v>199</v>
      </c>
      <c r="BE241" s="232">
        <f>IF(N241="základní",J241,0)</f>
        <v>0</v>
      </c>
      <c r="BF241" s="232">
        <f>IF(N241="snížená",J241,0)</f>
        <v>0</v>
      </c>
      <c r="BG241" s="232">
        <f>IF(N241="zákl. přenesená",J241,0)</f>
        <v>0</v>
      </c>
      <c r="BH241" s="232">
        <f>IF(N241="sníž. přenesená",J241,0)</f>
        <v>0</v>
      </c>
      <c r="BI241" s="232">
        <f>IF(N241="nulová",J241,0)</f>
        <v>0</v>
      </c>
      <c r="BJ241" s="18" t="s">
        <v>85</v>
      </c>
      <c r="BK241" s="232">
        <f>ROUND(I241*H241,2)</f>
        <v>0</v>
      </c>
      <c r="BL241" s="18" t="s">
        <v>313</v>
      </c>
      <c r="BM241" s="231" t="s">
        <v>376</v>
      </c>
    </row>
    <row r="242" s="13" customFormat="1">
      <c r="A242" s="13"/>
      <c r="B242" s="233"/>
      <c r="C242" s="234"/>
      <c r="D242" s="235" t="s">
        <v>209</v>
      </c>
      <c r="E242" s="236" t="s">
        <v>1</v>
      </c>
      <c r="F242" s="237" t="s">
        <v>377</v>
      </c>
      <c r="G242" s="234"/>
      <c r="H242" s="236" t="s">
        <v>1</v>
      </c>
      <c r="I242" s="238"/>
      <c r="J242" s="234"/>
      <c r="K242" s="234"/>
      <c r="L242" s="239"/>
      <c r="M242" s="240"/>
      <c r="N242" s="241"/>
      <c r="O242" s="241"/>
      <c r="P242" s="241"/>
      <c r="Q242" s="241"/>
      <c r="R242" s="241"/>
      <c r="S242" s="241"/>
      <c r="T242" s="242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3" t="s">
        <v>209</v>
      </c>
      <c r="AU242" s="243" t="s">
        <v>87</v>
      </c>
      <c r="AV242" s="13" t="s">
        <v>85</v>
      </c>
      <c r="AW242" s="13" t="s">
        <v>33</v>
      </c>
      <c r="AX242" s="13" t="s">
        <v>77</v>
      </c>
      <c r="AY242" s="243" t="s">
        <v>199</v>
      </c>
    </row>
    <row r="243" s="13" customFormat="1">
      <c r="A243" s="13"/>
      <c r="B243" s="233"/>
      <c r="C243" s="234"/>
      <c r="D243" s="235" t="s">
        <v>209</v>
      </c>
      <c r="E243" s="236" t="s">
        <v>1</v>
      </c>
      <c r="F243" s="237" t="s">
        <v>378</v>
      </c>
      <c r="G243" s="234"/>
      <c r="H243" s="236" t="s">
        <v>1</v>
      </c>
      <c r="I243" s="238"/>
      <c r="J243" s="234"/>
      <c r="K243" s="234"/>
      <c r="L243" s="239"/>
      <c r="M243" s="240"/>
      <c r="N243" s="241"/>
      <c r="O243" s="241"/>
      <c r="P243" s="241"/>
      <c r="Q243" s="241"/>
      <c r="R243" s="241"/>
      <c r="S243" s="241"/>
      <c r="T243" s="242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3" t="s">
        <v>209</v>
      </c>
      <c r="AU243" s="243" t="s">
        <v>87</v>
      </c>
      <c r="AV243" s="13" t="s">
        <v>85</v>
      </c>
      <c r="AW243" s="13" t="s">
        <v>33</v>
      </c>
      <c r="AX243" s="13" t="s">
        <v>77</v>
      </c>
      <c r="AY243" s="243" t="s">
        <v>199</v>
      </c>
    </row>
    <row r="244" s="14" customFormat="1">
      <c r="A244" s="14"/>
      <c r="B244" s="244"/>
      <c r="C244" s="245"/>
      <c r="D244" s="235" t="s">
        <v>209</v>
      </c>
      <c r="E244" s="246" t="s">
        <v>1</v>
      </c>
      <c r="F244" s="247" t="s">
        <v>379</v>
      </c>
      <c r="G244" s="245"/>
      <c r="H244" s="248">
        <v>2</v>
      </c>
      <c r="I244" s="249"/>
      <c r="J244" s="245"/>
      <c r="K244" s="245"/>
      <c r="L244" s="250"/>
      <c r="M244" s="251"/>
      <c r="N244" s="252"/>
      <c r="O244" s="252"/>
      <c r="P244" s="252"/>
      <c r="Q244" s="252"/>
      <c r="R244" s="252"/>
      <c r="S244" s="252"/>
      <c r="T244" s="253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54" t="s">
        <v>209</v>
      </c>
      <c r="AU244" s="254" t="s">
        <v>87</v>
      </c>
      <c r="AV244" s="14" t="s">
        <v>87</v>
      </c>
      <c r="AW244" s="14" t="s">
        <v>33</v>
      </c>
      <c r="AX244" s="14" t="s">
        <v>85</v>
      </c>
      <c r="AY244" s="254" t="s">
        <v>199</v>
      </c>
    </row>
    <row r="245" s="2" customFormat="1" ht="16.5" customHeight="1">
      <c r="A245" s="39"/>
      <c r="B245" s="40"/>
      <c r="C245" s="255" t="s">
        <v>380</v>
      </c>
      <c r="D245" s="255" t="s">
        <v>252</v>
      </c>
      <c r="E245" s="256" t="s">
        <v>381</v>
      </c>
      <c r="F245" s="257" t="s">
        <v>382</v>
      </c>
      <c r="G245" s="258" t="s">
        <v>248</v>
      </c>
      <c r="H245" s="259">
        <v>2</v>
      </c>
      <c r="I245" s="260"/>
      <c r="J245" s="261">
        <f>ROUND(I245*H245,2)</f>
        <v>0</v>
      </c>
      <c r="K245" s="257" t="s">
        <v>206</v>
      </c>
      <c r="L245" s="262"/>
      <c r="M245" s="263" t="s">
        <v>1</v>
      </c>
      <c r="N245" s="264" t="s">
        <v>42</v>
      </c>
      <c r="O245" s="92"/>
      <c r="P245" s="229">
        <f>O245*H245</f>
        <v>0</v>
      </c>
      <c r="Q245" s="229">
        <v>3.0000000000000001E-05</v>
      </c>
      <c r="R245" s="229">
        <f>Q245*H245</f>
        <v>6.0000000000000002E-05</v>
      </c>
      <c r="S245" s="229">
        <v>0</v>
      </c>
      <c r="T245" s="230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31" t="s">
        <v>383</v>
      </c>
      <c r="AT245" s="231" t="s">
        <v>252</v>
      </c>
      <c r="AU245" s="231" t="s">
        <v>87</v>
      </c>
      <c r="AY245" s="18" t="s">
        <v>199</v>
      </c>
      <c r="BE245" s="232">
        <f>IF(N245="základní",J245,0)</f>
        <v>0</v>
      </c>
      <c r="BF245" s="232">
        <f>IF(N245="snížená",J245,0)</f>
        <v>0</v>
      </c>
      <c r="BG245" s="232">
        <f>IF(N245="zákl. přenesená",J245,0)</f>
        <v>0</v>
      </c>
      <c r="BH245" s="232">
        <f>IF(N245="sníž. přenesená",J245,0)</f>
        <v>0</v>
      </c>
      <c r="BI245" s="232">
        <f>IF(N245="nulová",J245,0)</f>
        <v>0</v>
      </c>
      <c r="BJ245" s="18" t="s">
        <v>85</v>
      </c>
      <c r="BK245" s="232">
        <f>ROUND(I245*H245,2)</f>
        <v>0</v>
      </c>
      <c r="BL245" s="18" t="s">
        <v>313</v>
      </c>
      <c r="BM245" s="231" t="s">
        <v>384</v>
      </c>
    </row>
    <row r="246" s="2" customFormat="1" ht="24.15" customHeight="1">
      <c r="A246" s="39"/>
      <c r="B246" s="40"/>
      <c r="C246" s="220" t="s">
        <v>385</v>
      </c>
      <c r="D246" s="220" t="s">
        <v>202</v>
      </c>
      <c r="E246" s="221" t="s">
        <v>386</v>
      </c>
      <c r="F246" s="222" t="s">
        <v>387</v>
      </c>
      <c r="G246" s="223" t="s">
        <v>242</v>
      </c>
      <c r="H246" s="224">
        <v>8</v>
      </c>
      <c r="I246" s="225"/>
      <c r="J246" s="226">
        <f>ROUND(I246*H246,2)</f>
        <v>0</v>
      </c>
      <c r="K246" s="222" t="s">
        <v>206</v>
      </c>
      <c r="L246" s="45"/>
      <c r="M246" s="227" t="s">
        <v>1</v>
      </c>
      <c r="N246" s="228" t="s">
        <v>42</v>
      </c>
      <c r="O246" s="92"/>
      <c r="P246" s="229">
        <f>O246*H246</f>
        <v>0</v>
      </c>
      <c r="Q246" s="229">
        <v>0.00072999999999999996</v>
      </c>
      <c r="R246" s="229">
        <f>Q246*H246</f>
        <v>0.0058399999999999997</v>
      </c>
      <c r="S246" s="229">
        <v>0</v>
      </c>
      <c r="T246" s="230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31" t="s">
        <v>313</v>
      </c>
      <c r="AT246" s="231" t="s">
        <v>202</v>
      </c>
      <c r="AU246" s="231" t="s">
        <v>87</v>
      </c>
      <c r="AY246" s="18" t="s">
        <v>199</v>
      </c>
      <c r="BE246" s="232">
        <f>IF(N246="základní",J246,0)</f>
        <v>0</v>
      </c>
      <c r="BF246" s="232">
        <f>IF(N246="snížená",J246,0)</f>
        <v>0</v>
      </c>
      <c r="BG246" s="232">
        <f>IF(N246="zákl. přenesená",J246,0)</f>
        <v>0</v>
      </c>
      <c r="BH246" s="232">
        <f>IF(N246="sníž. přenesená",J246,0)</f>
        <v>0</v>
      </c>
      <c r="BI246" s="232">
        <f>IF(N246="nulová",J246,0)</f>
        <v>0</v>
      </c>
      <c r="BJ246" s="18" t="s">
        <v>85</v>
      </c>
      <c r="BK246" s="232">
        <f>ROUND(I246*H246,2)</f>
        <v>0</v>
      </c>
      <c r="BL246" s="18" t="s">
        <v>313</v>
      </c>
      <c r="BM246" s="231" t="s">
        <v>388</v>
      </c>
    </row>
    <row r="247" s="13" customFormat="1">
      <c r="A247" s="13"/>
      <c r="B247" s="233"/>
      <c r="C247" s="234"/>
      <c r="D247" s="235" t="s">
        <v>209</v>
      </c>
      <c r="E247" s="236" t="s">
        <v>1</v>
      </c>
      <c r="F247" s="237" t="s">
        <v>389</v>
      </c>
      <c r="G247" s="234"/>
      <c r="H247" s="236" t="s">
        <v>1</v>
      </c>
      <c r="I247" s="238"/>
      <c r="J247" s="234"/>
      <c r="K247" s="234"/>
      <c r="L247" s="239"/>
      <c r="M247" s="240"/>
      <c r="N247" s="241"/>
      <c r="O247" s="241"/>
      <c r="P247" s="241"/>
      <c r="Q247" s="241"/>
      <c r="R247" s="241"/>
      <c r="S247" s="241"/>
      <c r="T247" s="242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3" t="s">
        <v>209</v>
      </c>
      <c r="AU247" s="243" t="s">
        <v>87</v>
      </c>
      <c r="AV247" s="13" t="s">
        <v>85</v>
      </c>
      <c r="AW247" s="13" t="s">
        <v>33</v>
      </c>
      <c r="AX247" s="13" t="s">
        <v>77</v>
      </c>
      <c r="AY247" s="243" t="s">
        <v>199</v>
      </c>
    </row>
    <row r="248" s="14" customFormat="1">
      <c r="A248" s="14"/>
      <c r="B248" s="244"/>
      <c r="C248" s="245"/>
      <c r="D248" s="235" t="s">
        <v>209</v>
      </c>
      <c r="E248" s="246" t="s">
        <v>1</v>
      </c>
      <c r="F248" s="247" t="s">
        <v>255</v>
      </c>
      <c r="G248" s="245"/>
      <c r="H248" s="248">
        <v>8</v>
      </c>
      <c r="I248" s="249"/>
      <c r="J248" s="245"/>
      <c r="K248" s="245"/>
      <c r="L248" s="250"/>
      <c r="M248" s="251"/>
      <c r="N248" s="252"/>
      <c r="O248" s="252"/>
      <c r="P248" s="252"/>
      <c r="Q248" s="252"/>
      <c r="R248" s="252"/>
      <c r="S248" s="252"/>
      <c r="T248" s="253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54" t="s">
        <v>209</v>
      </c>
      <c r="AU248" s="254" t="s">
        <v>87</v>
      </c>
      <c r="AV248" s="14" t="s">
        <v>87</v>
      </c>
      <c r="AW248" s="14" t="s">
        <v>33</v>
      </c>
      <c r="AX248" s="14" t="s">
        <v>85</v>
      </c>
      <c r="AY248" s="254" t="s">
        <v>199</v>
      </c>
    </row>
    <row r="249" s="2" customFormat="1" ht="24.15" customHeight="1">
      <c r="A249" s="39"/>
      <c r="B249" s="40"/>
      <c r="C249" s="220" t="s">
        <v>390</v>
      </c>
      <c r="D249" s="220" t="s">
        <v>202</v>
      </c>
      <c r="E249" s="221" t="s">
        <v>391</v>
      </c>
      <c r="F249" s="222" t="s">
        <v>392</v>
      </c>
      <c r="G249" s="223" t="s">
        <v>393</v>
      </c>
      <c r="H249" s="224">
        <v>1</v>
      </c>
      <c r="I249" s="225"/>
      <c r="J249" s="226">
        <f>ROUND(I249*H249,2)</f>
        <v>0</v>
      </c>
      <c r="K249" s="222" t="s">
        <v>206</v>
      </c>
      <c r="L249" s="45"/>
      <c r="M249" s="227" t="s">
        <v>1</v>
      </c>
      <c r="N249" s="228" t="s">
        <v>42</v>
      </c>
      <c r="O249" s="92"/>
      <c r="P249" s="229">
        <f>O249*H249</f>
        <v>0</v>
      </c>
      <c r="Q249" s="229">
        <v>0</v>
      </c>
      <c r="R249" s="229">
        <f>Q249*H249</f>
        <v>0</v>
      </c>
      <c r="S249" s="229">
        <v>0</v>
      </c>
      <c r="T249" s="230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31" t="s">
        <v>313</v>
      </c>
      <c r="AT249" s="231" t="s">
        <v>202</v>
      </c>
      <c r="AU249" s="231" t="s">
        <v>87</v>
      </c>
      <c r="AY249" s="18" t="s">
        <v>199</v>
      </c>
      <c r="BE249" s="232">
        <f>IF(N249="základní",J249,0)</f>
        <v>0</v>
      </c>
      <c r="BF249" s="232">
        <f>IF(N249="snížená",J249,0)</f>
        <v>0</v>
      </c>
      <c r="BG249" s="232">
        <f>IF(N249="zákl. přenesená",J249,0)</f>
        <v>0</v>
      </c>
      <c r="BH249" s="232">
        <f>IF(N249="sníž. přenesená",J249,0)</f>
        <v>0</v>
      </c>
      <c r="BI249" s="232">
        <f>IF(N249="nulová",J249,0)</f>
        <v>0</v>
      </c>
      <c r="BJ249" s="18" t="s">
        <v>85</v>
      </c>
      <c r="BK249" s="232">
        <f>ROUND(I249*H249,2)</f>
        <v>0</v>
      </c>
      <c r="BL249" s="18" t="s">
        <v>313</v>
      </c>
      <c r="BM249" s="231" t="s">
        <v>394</v>
      </c>
    </row>
    <row r="250" s="2" customFormat="1" ht="49.05" customHeight="1">
      <c r="A250" s="39"/>
      <c r="B250" s="40"/>
      <c r="C250" s="220" t="s">
        <v>383</v>
      </c>
      <c r="D250" s="220" t="s">
        <v>202</v>
      </c>
      <c r="E250" s="221" t="s">
        <v>395</v>
      </c>
      <c r="F250" s="222" t="s">
        <v>396</v>
      </c>
      <c r="G250" s="223" t="s">
        <v>242</v>
      </c>
      <c r="H250" s="224">
        <v>8</v>
      </c>
      <c r="I250" s="225"/>
      <c r="J250" s="226">
        <f>ROUND(I250*H250,2)</f>
        <v>0</v>
      </c>
      <c r="K250" s="222" t="s">
        <v>206</v>
      </c>
      <c r="L250" s="45"/>
      <c r="M250" s="227" t="s">
        <v>1</v>
      </c>
      <c r="N250" s="228" t="s">
        <v>42</v>
      </c>
      <c r="O250" s="92"/>
      <c r="P250" s="229">
        <f>O250*H250</f>
        <v>0</v>
      </c>
      <c r="Q250" s="229">
        <v>4.0000000000000003E-05</v>
      </c>
      <c r="R250" s="229">
        <f>Q250*H250</f>
        <v>0.00032000000000000003</v>
      </c>
      <c r="S250" s="229">
        <v>0</v>
      </c>
      <c r="T250" s="230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31" t="s">
        <v>313</v>
      </c>
      <c r="AT250" s="231" t="s">
        <v>202</v>
      </c>
      <c r="AU250" s="231" t="s">
        <v>87</v>
      </c>
      <c r="AY250" s="18" t="s">
        <v>199</v>
      </c>
      <c r="BE250" s="232">
        <f>IF(N250="základní",J250,0)</f>
        <v>0</v>
      </c>
      <c r="BF250" s="232">
        <f>IF(N250="snížená",J250,0)</f>
        <v>0</v>
      </c>
      <c r="BG250" s="232">
        <f>IF(N250="zákl. přenesená",J250,0)</f>
        <v>0</v>
      </c>
      <c r="BH250" s="232">
        <f>IF(N250="sníž. přenesená",J250,0)</f>
        <v>0</v>
      </c>
      <c r="BI250" s="232">
        <f>IF(N250="nulová",J250,0)</f>
        <v>0</v>
      </c>
      <c r="BJ250" s="18" t="s">
        <v>85</v>
      </c>
      <c r="BK250" s="232">
        <f>ROUND(I250*H250,2)</f>
        <v>0</v>
      </c>
      <c r="BL250" s="18" t="s">
        <v>313</v>
      </c>
      <c r="BM250" s="231" t="s">
        <v>397</v>
      </c>
    </row>
    <row r="251" s="2" customFormat="1" ht="24.15" customHeight="1">
      <c r="A251" s="39"/>
      <c r="B251" s="40"/>
      <c r="C251" s="220" t="s">
        <v>398</v>
      </c>
      <c r="D251" s="220" t="s">
        <v>202</v>
      </c>
      <c r="E251" s="221" t="s">
        <v>399</v>
      </c>
      <c r="F251" s="222" t="s">
        <v>400</v>
      </c>
      <c r="G251" s="223" t="s">
        <v>248</v>
      </c>
      <c r="H251" s="224">
        <v>3</v>
      </c>
      <c r="I251" s="225"/>
      <c r="J251" s="226">
        <f>ROUND(I251*H251,2)</f>
        <v>0</v>
      </c>
      <c r="K251" s="222" t="s">
        <v>206</v>
      </c>
      <c r="L251" s="45"/>
      <c r="M251" s="227" t="s">
        <v>1</v>
      </c>
      <c r="N251" s="228" t="s">
        <v>42</v>
      </c>
      <c r="O251" s="92"/>
      <c r="P251" s="229">
        <f>O251*H251</f>
        <v>0</v>
      </c>
      <c r="Q251" s="229">
        <v>0</v>
      </c>
      <c r="R251" s="229">
        <f>Q251*H251</f>
        <v>0</v>
      </c>
      <c r="S251" s="229">
        <v>0</v>
      </c>
      <c r="T251" s="230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31" t="s">
        <v>313</v>
      </c>
      <c r="AT251" s="231" t="s">
        <v>202</v>
      </c>
      <c r="AU251" s="231" t="s">
        <v>87</v>
      </c>
      <c r="AY251" s="18" t="s">
        <v>199</v>
      </c>
      <c r="BE251" s="232">
        <f>IF(N251="základní",J251,0)</f>
        <v>0</v>
      </c>
      <c r="BF251" s="232">
        <f>IF(N251="snížená",J251,0)</f>
        <v>0</v>
      </c>
      <c r="BG251" s="232">
        <f>IF(N251="zákl. přenesená",J251,0)</f>
        <v>0</v>
      </c>
      <c r="BH251" s="232">
        <f>IF(N251="sníž. přenesená",J251,0)</f>
        <v>0</v>
      </c>
      <c r="BI251" s="232">
        <f>IF(N251="nulová",J251,0)</f>
        <v>0</v>
      </c>
      <c r="BJ251" s="18" t="s">
        <v>85</v>
      </c>
      <c r="BK251" s="232">
        <f>ROUND(I251*H251,2)</f>
        <v>0</v>
      </c>
      <c r="BL251" s="18" t="s">
        <v>313</v>
      </c>
      <c r="BM251" s="231" t="s">
        <v>401</v>
      </c>
    </row>
    <row r="252" s="13" customFormat="1">
      <c r="A252" s="13"/>
      <c r="B252" s="233"/>
      <c r="C252" s="234"/>
      <c r="D252" s="235" t="s">
        <v>209</v>
      </c>
      <c r="E252" s="236" t="s">
        <v>1</v>
      </c>
      <c r="F252" s="237" t="s">
        <v>402</v>
      </c>
      <c r="G252" s="234"/>
      <c r="H252" s="236" t="s">
        <v>1</v>
      </c>
      <c r="I252" s="238"/>
      <c r="J252" s="234"/>
      <c r="K252" s="234"/>
      <c r="L252" s="239"/>
      <c r="M252" s="240"/>
      <c r="N252" s="241"/>
      <c r="O252" s="241"/>
      <c r="P252" s="241"/>
      <c r="Q252" s="241"/>
      <c r="R252" s="241"/>
      <c r="S252" s="241"/>
      <c r="T252" s="242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3" t="s">
        <v>209</v>
      </c>
      <c r="AU252" s="243" t="s">
        <v>87</v>
      </c>
      <c r="AV252" s="13" t="s">
        <v>85</v>
      </c>
      <c r="AW252" s="13" t="s">
        <v>33</v>
      </c>
      <c r="AX252" s="13" t="s">
        <v>77</v>
      </c>
      <c r="AY252" s="243" t="s">
        <v>199</v>
      </c>
    </row>
    <row r="253" s="14" customFormat="1">
      <c r="A253" s="14"/>
      <c r="B253" s="244"/>
      <c r="C253" s="245"/>
      <c r="D253" s="235" t="s">
        <v>209</v>
      </c>
      <c r="E253" s="246" t="s">
        <v>1</v>
      </c>
      <c r="F253" s="247" t="s">
        <v>109</v>
      </c>
      <c r="G253" s="245"/>
      <c r="H253" s="248">
        <v>3</v>
      </c>
      <c r="I253" s="249"/>
      <c r="J253" s="245"/>
      <c r="K253" s="245"/>
      <c r="L253" s="250"/>
      <c r="M253" s="251"/>
      <c r="N253" s="252"/>
      <c r="O253" s="252"/>
      <c r="P253" s="252"/>
      <c r="Q253" s="252"/>
      <c r="R253" s="252"/>
      <c r="S253" s="252"/>
      <c r="T253" s="253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54" t="s">
        <v>209</v>
      </c>
      <c r="AU253" s="254" t="s">
        <v>87</v>
      </c>
      <c r="AV253" s="14" t="s">
        <v>87</v>
      </c>
      <c r="AW253" s="14" t="s">
        <v>33</v>
      </c>
      <c r="AX253" s="14" t="s">
        <v>85</v>
      </c>
      <c r="AY253" s="254" t="s">
        <v>199</v>
      </c>
    </row>
    <row r="254" s="2" customFormat="1" ht="33" customHeight="1">
      <c r="A254" s="39"/>
      <c r="B254" s="40"/>
      <c r="C254" s="220" t="s">
        <v>403</v>
      </c>
      <c r="D254" s="220" t="s">
        <v>202</v>
      </c>
      <c r="E254" s="221" t="s">
        <v>404</v>
      </c>
      <c r="F254" s="222" t="s">
        <v>405</v>
      </c>
      <c r="G254" s="223" t="s">
        <v>248</v>
      </c>
      <c r="H254" s="224">
        <v>4</v>
      </c>
      <c r="I254" s="225"/>
      <c r="J254" s="226">
        <f>ROUND(I254*H254,2)</f>
        <v>0</v>
      </c>
      <c r="K254" s="222" t="s">
        <v>206</v>
      </c>
      <c r="L254" s="45"/>
      <c r="M254" s="227" t="s">
        <v>1</v>
      </c>
      <c r="N254" s="228" t="s">
        <v>42</v>
      </c>
      <c r="O254" s="92"/>
      <c r="P254" s="229">
        <f>O254*H254</f>
        <v>0</v>
      </c>
      <c r="Q254" s="229">
        <v>0</v>
      </c>
      <c r="R254" s="229">
        <f>Q254*H254</f>
        <v>0</v>
      </c>
      <c r="S254" s="229">
        <v>0</v>
      </c>
      <c r="T254" s="230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31" t="s">
        <v>313</v>
      </c>
      <c r="AT254" s="231" t="s">
        <v>202</v>
      </c>
      <c r="AU254" s="231" t="s">
        <v>87</v>
      </c>
      <c r="AY254" s="18" t="s">
        <v>199</v>
      </c>
      <c r="BE254" s="232">
        <f>IF(N254="základní",J254,0)</f>
        <v>0</v>
      </c>
      <c r="BF254" s="232">
        <f>IF(N254="snížená",J254,0)</f>
        <v>0</v>
      </c>
      <c r="BG254" s="232">
        <f>IF(N254="zákl. přenesená",J254,0)</f>
        <v>0</v>
      </c>
      <c r="BH254" s="232">
        <f>IF(N254="sníž. přenesená",J254,0)</f>
        <v>0</v>
      </c>
      <c r="BI254" s="232">
        <f>IF(N254="nulová",J254,0)</f>
        <v>0</v>
      </c>
      <c r="BJ254" s="18" t="s">
        <v>85</v>
      </c>
      <c r="BK254" s="232">
        <f>ROUND(I254*H254,2)</f>
        <v>0</v>
      </c>
      <c r="BL254" s="18" t="s">
        <v>313</v>
      </c>
      <c r="BM254" s="231" t="s">
        <v>406</v>
      </c>
    </row>
    <row r="255" s="13" customFormat="1">
      <c r="A255" s="13"/>
      <c r="B255" s="233"/>
      <c r="C255" s="234"/>
      <c r="D255" s="235" t="s">
        <v>209</v>
      </c>
      <c r="E255" s="236" t="s">
        <v>1</v>
      </c>
      <c r="F255" s="237" t="s">
        <v>407</v>
      </c>
      <c r="G255" s="234"/>
      <c r="H255" s="236" t="s">
        <v>1</v>
      </c>
      <c r="I255" s="238"/>
      <c r="J255" s="234"/>
      <c r="K255" s="234"/>
      <c r="L255" s="239"/>
      <c r="M255" s="240"/>
      <c r="N255" s="241"/>
      <c r="O255" s="241"/>
      <c r="P255" s="241"/>
      <c r="Q255" s="241"/>
      <c r="R255" s="241"/>
      <c r="S255" s="241"/>
      <c r="T255" s="242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3" t="s">
        <v>209</v>
      </c>
      <c r="AU255" s="243" t="s">
        <v>87</v>
      </c>
      <c r="AV255" s="13" t="s">
        <v>85</v>
      </c>
      <c r="AW255" s="13" t="s">
        <v>33</v>
      </c>
      <c r="AX255" s="13" t="s">
        <v>77</v>
      </c>
      <c r="AY255" s="243" t="s">
        <v>199</v>
      </c>
    </row>
    <row r="256" s="13" customFormat="1">
      <c r="A256" s="13"/>
      <c r="B256" s="233"/>
      <c r="C256" s="234"/>
      <c r="D256" s="235" t="s">
        <v>209</v>
      </c>
      <c r="E256" s="236" t="s">
        <v>1</v>
      </c>
      <c r="F256" s="237" t="s">
        <v>408</v>
      </c>
      <c r="G256" s="234"/>
      <c r="H256" s="236" t="s">
        <v>1</v>
      </c>
      <c r="I256" s="238"/>
      <c r="J256" s="234"/>
      <c r="K256" s="234"/>
      <c r="L256" s="239"/>
      <c r="M256" s="240"/>
      <c r="N256" s="241"/>
      <c r="O256" s="241"/>
      <c r="P256" s="241"/>
      <c r="Q256" s="241"/>
      <c r="R256" s="241"/>
      <c r="S256" s="241"/>
      <c r="T256" s="242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3" t="s">
        <v>209</v>
      </c>
      <c r="AU256" s="243" t="s">
        <v>87</v>
      </c>
      <c r="AV256" s="13" t="s">
        <v>85</v>
      </c>
      <c r="AW256" s="13" t="s">
        <v>33</v>
      </c>
      <c r="AX256" s="13" t="s">
        <v>77</v>
      </c>
      <c r="AY256" s="243" t="s">
        <v>199</v>
      </c>
    </row>
    <row r="257" s="14" customFormat="1">
      <c r="A257" s="14"/>
      <c r="B257" s="244"/>
      <c r="C257" s="245"/>
      <c r="D257" s="235" t="s">
        <v>209</v>
      </c>
      <c r="E257" s="246" t="s">
        <v>1</v>
      </c>
      <c r="F257" s="247" t="s">
        <v>409</v>
      </c>
      <c r="G257" s="245"/>
      <c r="H257" s="248">
        <v>4</v>
      </c>
      <c r="I257" s="249"/>
      <c r="J257" s="245"/>
      <c r="K257" s="245"/>
      <c r="L257" s="250"/>
      <c r="M257" s="251"/>
      <c r="N257" s="252"/>
      <c r="O257" s="252"/>
      <c r="P257" s="252"/>
      <c r="Q257" s="252"/>
      <c r="R257" s="252"/>
      <c r="S257" s="252"/>
      <c r="T257" s="253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54" t="s">
        <v>209</v>
      </c>
      <c r="AU257" s="254" t="s">
        <v>87</v>
      </c>
      <c r="AV257" s="14" t="s">
        <v>87</v>
      </c>
      <c r="AW257" s="14" t="s">
        <v>33</v>
      </c>
      <c r="AX257" s="14" t="s">
        <v>85</v>
      </c>
      <c r="AY257" s="254" t="s">
        <v>199</v>
      </c>
    </row>
    <row r="258" s="2" customFormat="1" ht="24.15" customHeight="1">
      <c r="A258" s="39"/>
      <c r="B258" s="40"/>
      <c r="C258" s="220" t="s">
        <v>410</v>
      </c>
      <c r="D258" s="220" t="s">
        <v>202</v>
      </c>
      <c r="E258" s="221" t="s">
        <v>411</v>
      </c>
      <c r="F258" s="222" t="s">
        <v>412</v>
      </c>
      <c r="G258" s="223" t="s">
        <v>248</v>
      </c>
      <c r="H258" s="224">
        <v>3</v>
      </c>
      <c r="I258" s="225"/>
      <c r="J258" s="226">
        <f>ROUND(I258*H258,2)</f>
        <v>0</v>
      </c>
      <c r="K258" s="222" t="s">
        <v>206</v>
      </c>
      <c r="L258" s="45"/>
      <c r="M258" s="227" t="s">
        <v>1</v>
      </c>
      <c r="N258" s="228" t="s">
        <v>42</v>
      </c>
      <c r="O258" s="92"/>
      <c r="P258" s="229">
        <f>O258*H258</f>
        <v>0</v>
      </c>
      <c r="Q258" s="229">
        <v>0.00017000000000000001</v>
      </c>
      <c r="R258" s="229">
        <f>Q258*H258</f>
        <v>0.00051000000000000004</v>
      </c>
      <c r="S258" s="229">
        <v>0</v>
      </c>
      <c r="T258" s="230">
        <f>S258*H258</f>
        <v>0</v>
      </c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R258" s="231" t="s">
        <v>313</v>
      </c>
      <c r="AT258" s="231" t="s">
        <v>202</v>
      </c>
      <c r="AU258" s="231" t="s">
        <v>87</v>
      </c>
      <c r="AY258" s="18" t="s">
        <v>199</v>
      </c>
      <c r="BE258" s="232">
        <f>IF(N258="základní",J258,0)</f>
        <v>0</v>
      </c>
      <c r="BF258" s="232">
        <f>IF(N258="snížená",J258,0)</f>
        <v>0</v>
      </c>
      <c r="BG258" s="232">
        <f>IF(N258="zákl. přenesená",J258,0)</f>
        <v>0</v>
      </c>
      <c r="BH258" s="232">
        <f>IF(N258="sníž. přenesená",J258,0)</f>
        <v>0</v>
      </c>
      <c r="BI258" s="232">
        <f>IF(N258="nulová",J258,0)</f>
        <v>0</v>
      </c>
      <c r="BJ258" s="18" t="s">
        <v>85</v>
      </c>
      <c r="BK258" s="232">
        <f>ROUND(I258*H258,2)</f>
        <v>0</v>
      </c>
      <c r="BL258" s="18" t="s">
        <v>313</v>
      </c>
      <c r="BM258" s="231" t="s">
        <v>413</v>
      </c>
    </row>
    <row r="259" s="13" customFormat="1">
      <c r="A259" s="13"/>
      <c r="B259" s="233"/>
      <c r="C259" s="234"/>
      <c r="D259" s="235" t="s">
        <v>209</v>
      </c>
      <c r="E259" s="236" t="s">
        <v>1</v>
      </c>
      <c r="F259" s="237" t="s">
        <v>414</v>
      </c>
      <c r="G259" s="234"/>
      <c r="H259" s="236" t="s">
        <v>1</v>
      </c>
      <c r="I259" s="238"/>
      <c r="J259" s="234"/>
      <c r="K259" s="234"/>
      <c r="L259" s="239"/>
      <c r="M259" s="240"/>
      <c r="N259" s="241"/>
      <c r="O259" s="241"/>
      <c r="P259" s="241"/>
      <c r="Q259" s="241"/>
      <c r="R259" s="241"/>
      <c r="S259" s="241"/>
      <c r="T259" s="242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3" t="s">
        <v>209</v>
      </c>
      <c r="AU259" s="243" t="s">
        <v>87</v>
      </c>
      <c r="AV259" s="13" t="s">
        <v>85</v>
      </c>
      <c r="AW259" s="13" t="s">
        <v>33</v>
      </c>
      <c r="AX259" s="13" t="s">
        <v>77</v>
      </c>
      <c r="AY259" s="243" t="s">
        <v>199</v>
      </c>
    </row>
    <row r="260" s="14" customFormat="1">
      <c r="A260" s="14"/>
      <c r="B260" s="244"/>
      <c r="C260" s="245"/>
      <c r="D260" s="235" t="s">
        <v>209</v>
      </c>
      <c r="E260" s="246" t="s">
        <v>1</v>
      </c>
      <c r="F260" s="247" t="s">
        <v>415</v>
      </c>
      <c r="G260" s="245"/>
      <c r="H260" s="248">
        <v>3</v>
      </c>
      <c r="I260" s="249"/>
      <c r="J260" s="245"/>
      <c r="K260" s="245"/>
      <c r="L260" s="250"/>
      <c r="M260" s="251"/>
      <c r="N260" s="252"/>
      <c r="O260" s="252"/>
      <c r="P260" s="252"/>
      <c r="Q260" s="252"/>
      <c r="R260" s="252"/>
      <c r="S260" s="252"/>
      <c r="T260" s="253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54" t="s">
        <v>209</v>
      </c>
      <c r="AU260" s="254" t="s">
        <v>87</v>
      </c>
      <c r="AV260" s="14" t="s">
        <v>87</v>
      </c>
      <c r="AW260" s="14" t="s">
        <v>33</v>
      </c>
      <c r="AX260" s="14" t="s">
        <v>85</v>
      </c>
      <c r="AY260" s="254" t="s">
        <v>199</v>
      </c>
    </row>
    <row r="261" s="2" customFormat="1" ht="24.15" customHeight="1">
      <c r="A261" s="39"/>
      <c r="B261" s="40"/>
      <c r="C261" s="220" t="s">
        <v>416</v>
      </c>
      <c r="D261" s="220" t="s">
        <v>202</v>
      </c>
      <c r="E261" s="221" t="s">
        <v>417</v>
      </c>
      <c r="F261" s="222" t="s">
        <v>418</v>
      </c>
      <c r="G261" s="223" t="s">
        <v>248</v>
      </c>
      <c r="H261" s="224">
        <v>2</v>
      </c>
      <c r="I261" s="225"/>
      <c r="J261" s="226">
        <f>ROUND(I261*H261,2)</f>
        <v>0</v>
      </c>
      <c r="K261" s="222" t="s">
        <v>206</v>
      </c>
      <c r="L261" s="45"/>
      <c r="M261" s="227" t="s">
        <v>1</v>
      </c>
      <c r="N261" s="228" t="s">
        <v>42</v>
      </c>
      <c r="O261" s="92"/>
      <c r="P261" s="229">
        <f>O261*H261</f>
        <v>0</v>
      </c>
      <c r="Q261" s="229">
        <v>0.00023000000000000001</v>
      </c>
      <c r="R261" s="229">
        <f>Q261*H261</f>
        <v>0.00046000000000000001</v>
      </c>
      <c r="S261" s="229">
        <v>0</v>
      </c>
      <c r="T261" s="230">
        <f>S261*H261</f>
        <v>0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31" t="s">
        <v>313</v>
      </c>
      <c r="AT261" s="231" t="s">
        <v>202</v>
      </c>
      <c r="AU261" s="231" t="s">
        <v>87</v>
      </c>
      <c r="AY261" s="18" t="s">
        <v>199</v>
      </c>
      <c r="BE261" s="232">
        <f>IF(N261="základní",J261,0)</f>
        <v>0</v>
      </c>
      <c r="BF261" s="232">
        <f>IF(N261="snížená",J261,0)</f>
        <v>0</v>
      </c>
      <c r="BG261" s="232">
        <f>IF(N261="zákl. přenesená",J261,0)</f>
        <v>0</v>
      </c>
      <c r="BH261" s="232">
        <f>IF(N261="sníž. přenesená",J261,0)</f>
        <v>0</v>
      </c>
      <c r="BI261" s="232">
        <f>IF(N261="nulová",J261,0)</f>
        <v>0</v>
      </c>
      <c r="BJ261" s="18" t="s">
        <v>85</v>
      </c>
      <c r="BK261" s="232">
        <f>ROUND(I261*H261,2)</f>
        <v>0</v>
      </c>
      <c r="BL261" s="18" t="s">
        <v>313</v>
      </c>
      <c r="BM261" s="231" t="s">
        <v>419</v>
      </c>
    </row>
    <row r="262" s="13" customFormat="1">
      <c r="A262" s="13"/>
      <c r="B262" s="233"/>
      <c r="C262" s="234"/>
      <c r="D262" s="235" t="s">
        <v>209</v>
      </c>
      <c r="E262" s="236" t="s">
        <v>1</v>
      </c>
      <c r="F262" s="237" t="s">
        <v>420</v>
      </c>
      <c r="G262" s="234"/>
      <c r="H262" s="236" t="s">
        <v>1</v>
      </c>
      <c r="I262" s="238"/>
      <c r="J262" s="234"/>
      <c r="K262" s="234"/>
      <c r="L262" s="239"/>
      <c r="M262" s="240"/>
      <c r="N262" s="241"/>
      <c r="O262" s="241"/>
      <c r="P262" s="241"/>
      <c r="Q262" s="241"/>
      <c r="R262" s="241"/>
      <c r="S262" s="241"/>
      <c r="T262" s="242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3" t="s">
        <v>209</v>
      </c>
      <c r="AU262" s="243" t="s">
        <v>87</v>
      </c>
      <c r="AV262" s="13" t="s">
        <v>85</v>
      </c>
      <c r="AW262" s="13" t="s">
        <v>33</v>
      </c>
      <c r="AX262" s="13" t="s">
        <v>77</v>
      </c>
      <c r="AY262" s="243" t="s">
        <v>199</v>
      </c>
    </row>
    <row r="263" s="13" customFormat="1">
      <c r="A263" s="13"/>
      <c r="B263" s="233"/>
      <c r="C263" s="234"/>
      <c r="D263" s="235" t="s">
        <v>209</v>
      </c>
      <c r="E263" s="236" t="s">
        <v>1</v>
      </c>
      <c r="F263" s="237" t="s">
        <v>421</v>
      </c>
      <c r="G263" s="234"/>
      <c r="H263" s="236" t="s">
        <v>1</v>
      </c>
      <c r="I263" s="238"/>
      <c r="J263" s="234"/>
      <c r="K263" s="234"/>
      <c r="L263" s="239"/>
      <c r="M263" s="240"/>
      <c r="N263" s="241"/>
      <c r="O263" s="241"/>
      <c r="P263" s="241"/>
      <c r="Q263" s="241"/>
      <c r="R263" s="241"/>
      <c r="S263" s="241"/>
      <c r="T263" s="242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43" t="s">
        <v>209</v>
      </c>
      <c r="AU263" s="243" t="s">
        <v>87</v>
      </c>
      <c r="AV263" s="13" t="s">
        <v>85</v>
      </c>
      <c r="AW263" s="13" t="s">
        <v>33</v>
      </c>
      <c r="AX263" s="13" t="s">
        <v>77</v>
      </c>
      <c r="AY263" s="243" t="s">
        <v>199</v>
      </c>
    </row>
    <row r="264" s="14" customFormat="1">
      <c r="A264" s="14"/>
      <c r="B264" s="244"/>
      <c r="C264" s="245"/>
      <c r="D264" s="235" t="s">
        <v>209</v>
      </c>
      <c r="E264" s="246" t="s">
        <v>1</v>
      </c>
      <c r="F264" s="247" t="s">
        <v>87</v>
      </c>
      <c r="G264" s="245"/>
      <c r="H264" s="248">
        <v>2</v>
      </c>
      <c r="I264" s="249"/>
      <c r="J264" s="245"/>
      <c r="K264" s="245"/>
      <c r="L264" s="250"/>
      <c r="M264" s="251"/>
      <c r="N264" s="252"/>
      <c r="O264" s="252"/>
      <c r="P264" s="252"/>
      <c r="Q264" s="252"/>
      <c r="R264" s="252"/>
      <c r="S264" s="252"/>
      <c r="T264" s="253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54" t="s">
        <v>209</v>
      </c>
      <c r="AU264" s="254" t="s">
        <v>87</v>
      </c>
      <c r="AV264" s="14" t="s">
        <v>87</v>
      </c>
      <c r="AW264" s="14" t="s">
        <v>33</v>
      </c>
      <c r="AX264" s="14" t="s">
        <v>85</v>
      </c>
      <c r="AY264" s="254" t="s">
        <v>199</v>
      </c>
    </row>
    <row r="265" s="2" customFormat="1" ht="37.8" customHeight="1">
      <c r="A265" s="39"/>
      <c r="B265" s="40"/>
      <c r="C265" s="220" t="s">
        <v>422</v>
      </c>
      <c r="D265" s="220" t="s">
        <v>202</v>
      </c>
      <c r="E265" s="221" t="s">
        <v>423</v>
      </c>
      <c r="F265" s="222" t="s">
        <v>424</v>
      </c>
      <c r="G265" s="223" t="s">
        <v>242</v>
      </c>
      <c r="H265" s="224">
        <v>8</v>
      </c>
      <c r="I265" s="225"/>
      <c r="J265" s="226">
        <f>ROUND(I265*H265,2)</f>
        <v>0</v>
      </c>
      <c r="K265" s="222" t="s">
        <v>206</v>
      </c>
      <c r="L265" s="45"/>
      <c r="M265" s="227" t="s">
        <v>1</v>
      </c>
      <c r="N265" s="228" t="s">
        <v>42</v>
      </c>
      <c r="O265" s="92"/>
      <c r="P265" s="229">
        <f>O265*H265</f>
        <v>0</v>
      </c>
      <c r="Q265" s="229">
        <v>0.00040000000000000002</v>
      </c>
      <c r="R265" s="229">
        <f>Q265*H265</f>
        <v>0.0032000000000000002</v>
      </c>
      <c r="S265" s="229">
        <v>0</v>
      </c>
      <c r="T265" s="230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31" t="s">
        <v>313</v>
      </c>
      <c r="AT265" s="231" t="s">
        <v>202</v>
      </c>
      <c r="AU265" s="231" t="s">
        <v>87</v>
      </c>
      <c r="AY265" s="18" t="s">
        <v>199</v>
      </c>
      <c r="BE265" s="232">
        <f>IF(N265="základní",J265,0)</f>
        <v>0</v>
      </c>
      <c r="BF265" s="232">
        <f>IF(N265="snížená",J265,0)</f>
        <v>0</v>
      </c>
      <c r="BG265" s="232">
        <f>IF(N265="zákl. přenesená",J265,0)</f>
        <v>0</v>
      </c>
      <c r="BH265" s="232">
        <f>IF(N265="sníž. přenesená",J265,0)</f>
        <v>0</v>
      </c>
      <c r="BI265" s="232">
        <f>IF(N265="nulová",J265,0)</f>
        <v>0</v>
      </c>
      <c r="BJ265" s="18" t="s">
        <v>85</v>
      </c>
      <c r="BK265" s="232">
        <f>ROUND(I265*H265,2)</f>
        <v>0</v>
      </c>
      <c r="BL265" s="18" t="s">
        <v>313</v>
      </c>
      <c r="BM265" s="231" t="s">
        <v>425</v>
      </c>
    </row>
    <row r="266" s="2" customFormat="1" ht="33" customHeight="1">
      <c r="A266" s="39"/>
      <c r="B266" s="40"/>
      <c r="C266" s="220" t="s">
        <v>426</v>
      </c>
      <c r="D266" s="220" t="s">
        <v>202</v>
      </c>
      <c r="E266" s="221" t="s">
        <v>427</v>
      </c>
      <c r="F266" s="222" t="s">
        <v>428</v>
      </c>
      <c r="G266" s="223" t="s">
        <v>242</v>
      </c>
      <c r="H266" s="224">
        <v>8</v>
      </c>
      <c r="I266" s="225"/>
      <c r="J266" s="226">
        <f>ROUND(I266*H266,2)</f>
        <v>0</v>
      </c>
      <c r="K266" s="222" t="s">
        <v>206</v>
      </c>
      <c r="L266" s="45"/>
      <c r="M266" s="227" t="s">
        <v>1</v>
      </c>
      <c r="N266" s="228" t="s">
        <v>42</v>
      </c>
      <c r="O266" s="92"/>
      <c r="P266" s="229">
        <f>O266*H266</f>
        <v>0</v>
      </c>
      <c r="Q266" s="229">
        <v>1.0000000000000001E-05</v>
      </c>
      <c r="R266" s="229">
        <f>Q266*H266</f>
        <v>8.0000000000000007E-05</v>
      </c>
      <c r="S266" s="229">
        <v>0</v>
      </c>
      <c r="T266" s="230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31" t="s">
        <v>313</v>
      </c>
      <c r="AT266" s="231" t="s">
        <v>202</v>
      </c>
      <c r="AU266" s="231" t="s">
        <v>87</v>
      </c>
      <c r="AY266" s="18" t="s">
        <v>199</v>
      </c>
      <c r="BE266" s="232">
        <f>IF(N266="základní",J266,0)</f>
        <v>0</v>
      </c>
      <c r="BF266" s="232">
        <f>IF(N266="snížená",J266,0)</f>
        <v>0</v>
      </c>
      <c r="BG266" s="232">
        <f>IF(N266="zákl. přenesená",J266,0)</f>
        <v>0</v>
      </c>
      <c r="BH266" s="232">
        <f>IF(N266="sníž. přenesená",J266,0)</f>
        <v>0</v>
      </c>
      <c r="BI266" s="232">
        <f>IF(N266="nulová",J266,0)</f>
        <v>0</v>
      </c>
      <c r="BJ266" s="18" t="s">
        <v>85</v>
      </c>
      <c r="BK266" s="232">
        <f>ROUND(I266*H266,2)</f>
        <v>0</v>
      </c>
      <c r="BL266" s="18" t="s">
        <v>313</v>
      </c>
      <c r="BM266" s="231" t="s">
        <v>429</v>
      </c>
    </row>
    <row r="267" s="2" customFormat="1" ht="44.25" customHeight="1">
      <c r="A267" s="39"/>
      <c r="B267" s="40"/>
      <c r="C267" s="220" t="s">
        <v>430</v>
      </c>
      <c r="D267" s="220" t="s">
        <v>202</v>
      </c>
      <c r="E267" s="221" t="s">
        <v>431</v>
      </c>
      <c r="F267" s="222" t="s">
        <v>432</v>
      </c>
      <c r="G267" s="223" t="s">
        <v>308</v>
      </c>
      <c r="H267" s="224">
        <v>0.010999999999999999</v>
      </c>
      <c r="I267" s="225"/>
      <c r="J267" s="226">
        <f>ROUND(I267*H267,2)</f>
        <v>0</v>
      </c>
      <c r="K267" s="222" t="s">
        <v>206</v>
      </c>
      <c r="L267" s="45"/>
      <c r="M267" s="227" t="s">
        <v>1</v>
      </c>
      <c r="N267" s="228" t="s">
        <v>42</v>
      </c>
      <c r="O267" s="92"/>
      <c r="P267" s="229">
        <f>O267*H267</f>
        <v>0</v>
      </c>
      <c r="Q267" s="229">
        <v>0</v>
      </c>
      <c r="R267" s="229">
        <f>Q267*H267</f>
        <v>0</v>
      </c>
      <c r="S267" s="229">
        <v>0</v>
      </c>
      <c r="T267" s="230">
        <f>S267*H267</f>
        <v>0</v>
      </c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R267" s="231" t="s">
        <v>313</v>
      </c>
      <c r="AT267" s="231" t="s">
        <v>202</v>
      </c>
      <c r="AU267" s="231" t="s">
        <v>87</v>
      </c>
      <c r="AY267" s="18" t="s">
        <v>199</v>
      </c>
      <c r="BE267" s="232">
        <f>IF(N267="základní",J267,0)</f>
        <v>0</v>
      </c>
      <c r="BF267" s="232">
        <f>IF(N267="snížená",J267,0)</f>
        <v>0</v>
      </c>
      <c r="BG267" s="232">
        <f>IF(N267="zákl. přenesená",J267,0)</f>
        <v>0</v>
      </c>
      <c r="BH267" s="232">
        <f>IF(N267="sníž. přenesená",J267,0)</f>
        <v>0</v>
      </c>
      <c r="BI267" s="232">
        <f>IF(N267="nulová",J267,0)</f>
        <v>0</v>
      </c>
      <c r="BJ267" s="18" t="s">
        <v>85</v>
      </c>
      <c r="BK267" s="232">
        <f>ROUND(I267*H267,2)</f>
        <v>0</v>
      </c>
      <c r="BL267" s="18" t="s">
        <v>313</v>
      </c>
      <c r="BM267" s="231" t="s">
        <v>433</v>
      </c>
    </row>
    <row r="268" s="2" customFormat="1" ht="49.05" customHeight="1">
      <c r="A268" s="39"/>
      <c r="B268" s="40"/>
      <c r="C268" s="220" t="s">
        <v>434</v>
      </c>
      <c r="D268" s="220" t="s">
        <v>202</v>
      </c>
      <c r="E268" s="221" t="s">
        <v>435</v>
      </c>
      <c r="F268" s="222" t="s">
        <v>436</v>
      </c>
      <c r="G268" s="223" t="s">
        <v>308</v>
      </c>
      <c r="H268" s="224">
        <v>0.010999999999999999</v>
      </c>
      <c r="I268" s="225"/>
      <c r="J268" s="226">
        <f>ROUND(I268*H268,2)</f>
        <v>0</v>
      </c>
      <c r="K268" s="222" t="s">
        <v>206</v>
      </c>
      <c r="L268" s="45"/>
      <c r="M268" s="227" t="s">
        <v>1</v>
      </c>
      <c r="N268" s="228" t="s">
        <v>42</v>
      </c>
      <c r="O268" s="92"/>
      <c r="P268" s="229">
        <f>O268*H268</f>
        <v>0</v>
      </c>
      <c r="Q268" s="229">
        <v>0</v>
      </c>
      <c r="R268" s="229">
        <f>Q268*H268</f>
        <v>0</v>
      </c>
      <c r="S268" s="229">
        <v>0</v>
      </c>
      <c r="T268" s="230">
        <f>S268*H268</f>
        <v>0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31" t="s">
        <v>313</v>
      </c>
      <c r="AT268" s="231" t="s">
        <v>202</v>
      </c>
      <c r="AU268" s="231" t="s">
        <v>87</v>
      </c>
      <c r="AY268" s="18" t="s">
        <v>199</v>
      </c>
      <c r="BE268" s="232">
        <f>IF(N268="základní",J268,0)</f>
        <v>0</v>
      </c>
      <c r="BF268" s="232">
        <f>IF(N268="snížená",J268,0)</f>
        <v>0</v>
      </c>
      <c r="BG268" s="232">
        <f>IF(N268="zákl. přenesená",J268,0)</f>
        <v>0</v>
      </c>
      <c r="BH268" s="232">
        <f>IF(N268="sníž. přenesená",J268,0)</f>
        <v>0</v>
      </c>
      <c r="BI268" s="232">
        <f>IF(N268="nulová",J268,0)</f>
        <v>0</v>
      </c>
      <c r="BJ268" s="18" t="s">
        <v>85</v>
      </c>
      <c r="BK268" s="232">
        <f>ROUND(I268*H268,2)</f>
        <v>0</v>
      </c>
      <c r="BL268" s="18" t="s">
        <v>313</v>
      </c>
      <c r="BM268" s="231" t="s">
        <v>437</v>
      </c>
    </row>
    <row r="269" s="2" customFormat="1" ht="49.05" customHeight="1">
      <c r="A269" s="39"/>
      <c r="B269" s="40"/>
      <c r="C269" s="220" t="s">
        <v>438</v>
      </c>
      <c r="D269" s="220" t="s">
        <v>202</v>
      </c>
      <c r="E269" s="221" t="s">
        <v>439</v>
      </c>
      <c r="F269" s="222" t="s">
        <v>440</v>
      </c>
      <c r="G269" s="223" t="s">
        <v>308</v>
      </c>
      <c r="H269" s="224">
        <v>0.010999999999999999</v>
      </c>
      <c r="I269" s="225"/>
      <c r="J269" s="226">
        <f>ROUND(I269*H269,2)</f>
        <v>0</v>
      </c>
      <c r="K269" s="222" t="s">
        <v>206</v>
      </c>
      <c r="L269" s="45"/>
      <c r="M269" s="227" t="s">
        <v>1</v>
      </c>
      <c r="N269" s="228" t="s">
        <v>42</v>
      </c>
      <c r="O269" s="92"/>
      <c r="P269" s="229">
        <f>O269*H269</f>
        <v>0</v>
      </c>
      <c r="Q269" s="229">
        <v>0</v>
      </c>
      <c r="R269" s="229">
        <f>Q269*H269</f>
        <v>0</v>
      </c>
      <c r="S269" s="229">
        <v>0</v>
      </c>
      <c r="T269" s="230">
        <f>S269*H269</f>
        <v>0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31" t="s">
        <v>313</v>
      </c>
      <c r="AT269" s="231" t="s">
        <v>202</v>
      </c>
      <c r="AU269" s="231" t="s">
        <v>87</v>
      </c>
      <c r="AY269" s="18" t="s">
        <v>199</v>
      </c>
      <c r="BE269" s="232">
        <f>IF(N269="základní",J269,0)</f>
        <v>0</v>
      </c>
      <c r="BF269" s="232">
        <f>IF(N269="snížená",J269,0)</f>
        <v>0</v>
      </c>
      <c r="BG269" s="232">
        <f>IF(N269="zákl. přenesená",J269,0)</f>
        <v>0</v>
      </c>
      <c r="BH269" s="232">
        <f>IF(N269="sníž. přenesená",J269,0)</f>
        <v>0</v>
      </c>
      <c r="BI269" s="232">
        <f>IF(N269="nulová",J269,0)</f>
        <v>0</v>
      </c>
      <c r="BJ269" s="18" t="s">
        <v>85</v>
      </c>
      <c r="BK269" s="232">
        <f>ROUND(I269*H269,2)</f>
        <v>0</v>
      </c>
      <c r="BL269" s="18" t="s">
        <v>313</v>
      </c>
      <c r="BM269" s="231" t="s">
        <v>441</v>
      </c>
    </row>
    <row r="270" s="12" customFormat="1" ht="22.8" customHeight="1">
      <c r="A270" s="12"/>
      <c r="B270" s="204"/>
      <c r="C270" s="205"/>
      <c r="D270" s="206" t="s">
        <v>76</v>
      </c>
      <c r="E270" s="218" t="s">
        <v>442</v>
      </c>
      <c r="F270" s="218" t="s">
        <v>443</v>
      </c>
      <c r="G270" s="205"/>
      <c r="H270" s="205"/>
      <c r="I270" s="208"/>
      <c r="J270" s="219">
        <f>BK270</f>
        <v>0</v>
      </c>
      <c r="K270" s="205"/>
      <c r="L270" s="210"/>
      <c r="M270" s="211"/>
      <c r="N270" s="212"/>
      <c r="O270" s="212"/>
      <c r="P270" s="213">
        <f>SUM(P271:P282)</f>
        <v>0</v>
      </c>
      <c r="Q270" s="212"/>
      <c r="R270" s="213">
        <f>SUM(R271:R282)</f>
        <v>0.0078200000000000006</v>
      </c>
      <c r="S270" s="212"/>
      <c r="T270" s="214">
        <f>SUM(T271:T282)</f>
        <v>0</v>
      </c>
      <c r="U270" s="12"/>
      <c r="V270" s="12"/>
      <c r="W270" s="12"/>
      <c r="X270" s="12"/>
      <c r="Y270" s="12"/>
      <c r="Z270" s="12"/>
      <c r="AA270" s="12"/>
      <c r="AB270" s="12"/>
      <c r="AC270" s="12"/>
      <c r="AD270" s="12"/>
      <c r="AE270" s="12"/>
      <c r="AR270" s="215" t="s">
        <v>87</v>
      </c>
      <c r="AT270" s="216" t="s">
        <v>76</v>
      </c>
      <c r="AU270" s="216" t="s">
        <v>85</v>
      </c>
      <c r="AY270" s="215" t="s">
        <v>199</v>
      </c>
      <c r="BK270" s="217">
        <f>SUM(BK271:BK282)</f>
        <v>0</v>
      </c>
    </row>
    <row r="271" s="2" customFormat="1" ht="37.8" customHeight="1">
      <c r="A271" s="39"/>
      <c r="B271" s="40"/>
      <c r="C271" s="220" t="s">
        <v>444</v>
      </c>
      <c r="D271" s="220" t="s">
        <v>202</v>
      </c>
      <c r="E271" s="221" t="s">
        <v>445</v>
      </c>
      <c r="F271" s="222" t="s">
        <v>446</v>
      </c>
      <c r="G271" s="223" t="s">
        <v>393</v>
      </c>
      <c r="H271" s="224">
        <v>1</v>
      </c>
      <c r="I271" s="225"/>
      <c r="J271" s="226">
        <f>ROUND(I271*H271,2)</f>
        <v>0</v>
      </c>
      <c r="K271" s="222" t="s">
        <v>206</v>
      </c>
      <c r="L271" s="45"/>
      <c r="M271" s="227" t="s">
        <v>1</v>
      </c>
      <c r="N271" s="228" t="s">
        <v>42</v>
      </c>
      <c r="O271" s="92"/>
      <c r="P271" s="229">
        <f>O271*H271</f>
        <v>0</v>
      </c>
      <c r="Q271" s="229">
        <v>0.0049300000000000004</v>
      </c>
      <c r="R271" s="229">
        <f>Q271*H271</f>
        <v>0.0049300000000000004</v>
      </c>
      <c r="S271" s="229">
        <v>0</v>
      </c>
      <c r="T271" s="230">
        <f>S271*H271</f>
        <v>0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31" t="s">
        <v>313</v>
      </c>
      <c r="AT271" s="231" t="s">
        <v>202</v>
      </c>
      <c r="AU271" s="231" t="s">
        <v>87</v>
      </c>
      <c r="AY271" s="18" t="s">
        <v>199</v>
      </c>
      <c r="BE271" s="232">
        <f>IF(N271="základní",J271,0)</f>
        <v>0</v>
      </c>
      <c r="BF271" s="232">
        <f>IF(N271="snížená",J271,0)</f>
        <v>0</v>
      </c>
      <c r="BG271" s="232">
        <f>IF(N271="zákl. přenesená",J271,0)</f>
        <v>0</v>
      </c>
      <c r="BH271" s="232">
        <f>IF(N271="sníž. přenesená",J271,0)</f>
        <v>0</v>
      </c>
      <c r="BI271" s="232">
        <f>IF(N271="nulová",J271,0)</f>
        <v>0</v>
      </c>
      <c r="BJ271" s="18" t="s">
        <v>85</v>
      </c>
      <c r="BK271" s="232">
        <f>ROUND(I271*H271,2)</f>
        <v>0</v>
      </c>
      <c r="BL271" s="18" t="s">
        <v>313</v>
      </c>
      <c r="BM271" s="231" t="s">
        <v>447</v>
      </c>
    </row>
    <row r="272" s="13" customFormat="1">
      <c r="A272" s="13"/>
      <c r="B272" s="233"/>
      <c r="C272" s="234"/>
      <c r="D272" s="235" t="s">
        <v>209</v>
      </c>
      <c r="E272" s="236" t="s">
        <v>1</v>
      </c>
      <c r="F272" s="237" t="s">
        <v>448</v>
      </c>
      <c r="G272" s="234"/>
      <c r="H272" s="236" t="s">
        <v>1</v>
      </c>
      <c r="I272" s="238"/>
      <c r="J272" s="234"/>
      <c r="K272" s="234"/>
      <c r="L272" s="239"/>
      <c r="M272" s="240"/>
      <c r="N272" s="241"/>
      <c r="O272" s="241"/>
      <c r="P272" s="241"/>
      <c r="Q272" s="241"/>
      <c r="R272" s="241"/>
      <c r="S272" s="241"/>
      <c r="T272" s="242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43" t="s">
        <v>209</v>
      </c>
      <c r="AU272" s="243" t="s">
        <v>87</v>
      </c>
      <c r="AV272" s="13" t="s">
        <v>85</v>
      </c>
      <c r="AW272" s="13" t="s">
        <v>33</v>
      </c>
      <c r="AX272" s="13" t="s">
        <v>77</v>
      </c>
      <c r="AY272" s="243" t="s">
        <v>199</v>
      </c>
    </row>
    <row r="273" s="14" customFormat="1">
      <c r="A273" s="14"/>
      <c r="B273" s="244"/>
      <c r="C273" s="245"/>
      <c r="D273" s="235" t="s">
        <v>209</v>
      </c>
      <c r="E273" s="246" t="s">
        <v>1</v>
      </c>
      <c r="F273" s="247" t="s">
        <v>85</v>
      </c>
      <c r="G273" s="245"/>
      <c r="H273" s="248">
        <v>1</v>
      </c>
      <c r="I273" s="249"/>
      <c r="J273" s="245"/>
      <c r="K273" s="245"/>
      <c r="L273" s="250"/>
      <c r="M273" s="251"/>
      <c r="N273" s="252"/>
      <c r="O273" s="252"/>
      <c r="P273" s="252"/>
      <c r="Q273" s="252"/>
      <c r="R273" s="252"/>
      <c r="S273" s="252"/>
      <c r="T273" s="253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54" t="s">
        <v>209</v>
      </c>
      <c r="AU273" s="254" t="s">
        <v>87</v>
      </c>
      <c r="AV273" s="14" t="s">
        <v>87</v>
      </c>
      <c r="AW273" s="14" t="s">
        <v>33</v>
      </c>
      <c r="AX273" s="14" t="s">
        <v>85</v>
      </c>
      <c r="AY273" s="254" t="s">
        <v>199</v>
      </c>
    </row>
    <row r="274" s="2" customFormat="1" ht="24.15" customHeight="1">
      <c r="A274" s="39"/>
      <c r="B274" s="40"/>
      <c r="C274" s="220" t="s">
        <v>449</v>
      </c>
      <c r="D274" s="220" t="s">
        <v>202</v>
      </c>
      <c r="E274" s="221" t="s">
        <v>450</v>
      </c>
      <c r="F274" s="222" t="s">
        <v>451</v>
      </c>
      <c r="G274" s="223" t="s">
        <v>248</v>
      </c>
      <c r="H274" s="224">
        <v>1</v>
      </c>
      <c r="I274" s="225"/>
      <c r="J274" s="226">
        <f>ROUND(I274*H274,2)</f>
        <v>0</v>
      </c>
      <c r="K274" s="222" t="s">
        <v>206</v>
      </c>
      <c r="L274" s="45"/>
      <c r="M274" s="227" t="s">
        <v>1</v>
      </c>
      <c r="N274" s="228" t="s">
        <v>42</v>
      </c>
      <c r="O274" s="92"/>
      <c r="P274" s="229">
        <f>O274*H274</f>
        <v>0</v>
      </c>
      <c r="Q274" s="229">
        <v>0.00109</v>
      </c>
      <c r="R274" s="229">
        <f>Q274*H274</f>
        <v>0.00109</v>
      </c>
      <c r="S274" s="229">
        <v>0</v>
      </c>
      <c r="T274" s="230">
        <f>S274*H274</f>
        <v>0</v>
      </c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R274" s="231" t="s">
        <v>313</v>
      </c>
      <c r="AT274" s="231" t="s">
        <v>202</v>
      </c>
      <c r="AU274" s="231" t="s">
        <v>87</v>
      </c>
      <c r="AY274" s="18" t="s">
        <v>199</v>
      </c>
      <c r="BE274" s="232">
        <f>IF(N274="základní",J274,0)</f>
        <v>0</v>
      </c>
      <c r="BF274" s="232">
        <f>IF(N274="snížená",J274,0)</f>
        <v>0</v>
      </c>
      <c r="BG274" s="232">
        <f>IF(N274="zákl. přenesená",J274,0)</f>
        <v>0</v>
      </c>
      <c r="BH274" s="232">
        <f>IF(N274="sníž. přenesená",J274,0)</f>
        <v>0</v>
      </c>
      <c r="BI274" s="232">
        <f>IF(N274="nulová",J274,0)</f>
        <v>0</v>
      </c>
      <c r="BJ274" s="18" t="s">
        <v>85</v>
      </c>
      <c r="BK274" s="232">
        <f>ROUND(I274*H274,2)</f>
        <v>0</v>
      </c>
      <c r="BL274" s="18" t="s">
        <v>313</v>
      </c>
      <c r="BM274" s="231" t="s">
        <v>452</v>
      </c>
    </row>
    <row r="275" s="13" customFormat="1">
      <c r="A275" s="13"/>
      <c r="B275" s="233"/>
      <c r="C275" s="234"/>
      <c r="D275" s="235" t="s">
        <v>209</v>
      </c>
      <c r="E275" s="236" t="s">
        <v>1</v>
      </c>
      <c r="F275" s="237" t="s">
        <v>453</v>
      </c>
      <c r="G275" s="234"/>
      <c r="H275" s="236" t="s">
        <v>1</v>
      </c>
      <c r="I275" s="238"/>
      <c r="J275" s="234"/>
      <c r="K275" s="234"/>
      <c r="L275" s="239"/>
      <c r="M275" s="240"/>
      <c r="N275" s="241"/>
      <c r="O275" s="241"/>
      <c r="P275" s="241"/>
      <c r="Q275" s="241"/>
      <c r="R275" s="241"/>
      <c r="S275" s="241"/>
      <c r="T275" s="242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3" t="s">
        <v>209</v>
      </c>
      <c r="AU275" s="243" t="s">
        <v>87</v>
      </c>
      <c r="AV275" s="13" t="s">
        <v>85</v>
      </c>
      <c r="AW275" s="13" t="s">
        <v>33</v>
      </c>
      <c r="AX275" s="13" t="s">
        <v>77</v>
      </c>
      <c r="AY275" s="243" t="s">
        <v>199</v>
      </c>
    </row>
    <row r="276" s="14" customFormat="1">
      <c r="A276" s="14"/>
      <c r="B276" s="244"/>
      <c r="C276" s="245"/>
      <c r="D276" s="235" t="s">
        <v>209</v>
      </c>
      <c r="E276" s="246" t="s">
        <v>1</v>
      </c>
      <c r="F276" s="247" t="s">
        <v>85</v>
      </c>
      <c r="G276" s="245"/>
      <c r="H276" s="248">
        <v>1</v>
      </c>
      <c r="I276" s="249"/>
      <c r="J276" s="245"/>
      <c r="K276" s="245"/>
      <c r="L276" s="250"/>
      <c r="M276" s="251"/>
      <c r="N276" s="252"/>
      <c r="O276" s="252"/>
      <c r="P276" s="252"/>
      <c r="Q276" s="252"/>
      <c r="R276" s="252"/>
      <c r="S276" s="252"/>
      <c r="T276" s="253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54" t="s">
        <v>209</v>
      </c>
      <c r="AU276" s="254" t="s">
        <v>87</v>
      </c>
      <c r="AV276" s="14" t="s">
        <v>87</v>
      </c>
      <c r="AW276" s="14" t="s">
        <v>33</v>
      </c>
      <c r="AX276" s="14" t="s">
        <v>85</v>
      </c>
      <c r="AY276" s="254" t="s">
        <v>199</v>
      </c>
    </row>
    <row r="277" s="2" customFormat="1" ht="24.15" customHeight="1">
      <c r="A277" s="39"/>
      <c r="B277" s="40"/>
      <c r="C277" s="220" t="s">
        <v>454</v>
      </c>
      <c r="D277" s="220" t="s">
        <v>202</v>
      </c>
      <c r="E277" s="221" t="s">
        <v>455</v>
      </c>
      <c r="F277" s="222" t="s">
        <v>456</v>
      </c>
      <c r="G277" s="223" t="s">
        <v>393</v>
      </c>
      <c r="H277" s="224">
        <v>1</v>
      </c>
      <c r="I277" s="225"/>
      <c r="J277" s="226">
        <f>ROUND(I277*H277,2)</f>
        <v>0</v>
      </c>
      <c r="K277" s="222" t="s">
        <v>206</v>
      </c>
      <c r="L277" s="45"/>
      <c r="M277" s="227" t="s">
        <v>1</v>
      </c>
      <c r="N277" s="228" t="s">
        <v>42</v>
      </c>
      <c r="O277" s="92"/>
      <c r="P277" s="229">
        <f>O277*H277</f>
        <v>0</v>
      </c>
      <c r="Q277" s="229">
        <v>0.0018</v>
      </c>
      <c r="R277" s="229">
        <f>Q277*H277</f>
        <v>0.0018</v>
      </c>
      <c r="S277" s="229">
        <v>0</v>
      </c>
      <c r="T277" s="230">
        <f>S277*H277</f>
        <v>0</v>
      </c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R277" s="231" t="s">
        <v>313</v>
      </c>
      <c r="AT277" s="231" t="s">
        <v>202</v>
      </c>
      <c r="AU277" s="231" t="s">
        <v>87</v>
      </c>
      <c r="AY277" s="18" t="s">
        <v>199</v>
      </c>
      <c r="BE277" s="232">
        <f>IF(N277="základní",J277,0)</f>
        <v>0</v>
      </c>
      <c r="BF277" s="232">
        <f>IF(N277="snížená",J277,0)</f>
        <v>0</v>
      </c>
      <c r="BG277" s="232">
        <f>IF(N277="zákl. přenesená",J277,0)</f>
        <v>0</v>
      </c>
      <c r="BH277" s="232">
        <f>IF(N277="sníž. přenesená",J277,0)</f>
        <v>0</v>
      </c>
      <c r="BI277" s="232">
        <f>IF(N277="nulová",J277,0)</f>
        <v>0</v>
      </c>
      <c r="BJ277" s="18" t="s">
        <v>85</v>
      </c>
      <c r="BK277" s="232">
        <f>ROUND(I277*H277,2)</f>
        <v>0</v>
      </c>
      <c r="BL277" s="18" t="s">
        <v>313</v>
      </c>
      <c r="BM277" s="231" t="s">
        <v>457</v>
      </c>
    </row>
    <row r="278" s="13" customFormat="1">
      <c r="A278" s="13"/>
      <c r="B278" s="233"/>
      <c r="C278" s="234"/>
      <c r="D278" s="235" t="s">
        <v>209</v>
      </c>
      <c r="E278" s="236" t="s">
        <v>1</v>
      </c>
      <c r="F278" s="237" t="s">
        <v>377</v>
      </c>
      <c r="G278" s="234"/>
      <c r="H278" s="236" t="s">
        <v>1</v>
      </c>
      <c r="I278" s="238"/>
      <c r="J278" s="234"/>
      <c r="K278" s="234"/>
      <c r="L278" s="239"/>
      <c r="M278" s="240"/>
      <c r="N278" s="241"/>
      <c r="O278" s="241"/>
      <c r="P278" s="241"/>
      <c r="Q278" s="241"/>
      <c r="R278" s="241"/>
      <c r="S278" s="241"/>
      <c r="T278" s="242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3" t="s">
        <v>209</v>
      </c>
      <c r="AU278" s="243" t="s">
        <v>87</v>
      </c>
      <c r="AV278" s="13" t="s">
        <v>85</v>
      </c>
      <c r="AW278" s="13" t="s">
        <v>33</v>
      </c>
      <c r="AX278" s="13" t="s">
        <v>77</v>
      </c>
      <c r="AY278" s="243" t="s">
        <v>199</v>
      </c>
    </row>
    <row r="279" s="14" customFormat="1">
      <c r="A279" s="14"/>
      <c r="B279" s="244"/>
      <c r="C279" s="245"/>
      <c r="D279" s="235" t="s">
        <v>209</v>
      </c>
      <c r="E279" s="246" t="s">
        <v>1</v>
      </c>
      <c r="F279" s="247" t="s">
        <v>85</v>
      </c>
      <c r="G279" s="245"/>
      <c r="H279" s="248">
        <v>1</v>
      </c>
      <c r="I279" s="249"/>
      <c r="J279" s="245"/>
      <c r="K279" s="245"/>
      <c r="L279" s="250"/>
      <c r="M279" s="251"/>
      <c r="N279" s="252"/>
      <c r="O279" s="252"/>
      <c r="P279" s="252"/>
      <c r="Q279" s="252"/>
      <c r="R279" s="252"/>
      <c r="S279" s="252"/>
      <c r="T279" s="253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54" t="s">
        <v>209</v>
      </c>
      <c r="AU279" s="254" t="s">
        <v>87</v>
      </c>
      <c r="AV279" s="14" t="s">
        <v>87</v>
      </c>
      <c r="AW279" s="14" t="s">
        <v>33</v>
      </c>
      <c r="AX279" s="14" t="s">
        <v>85</v>
      </c>
      <c r="AY279" s="254" t="s">
        <v>199</v>
      </c>
    </row>
    <row r="280" s="2" customFormat="1" ht="49.05" customHeight="1">
      <c r="A280" s="39"/>
      <c r="B280" s="40"/>
      <c r="C280" s="220" t="s">
        <v>458</v>
      </c>
      <c r="D280" s="220" t="s">
        <v>202</v>
      </c>
      <c r="E280" s="221" t="s">
        <v>459</v>
      </c>
      <c r="F280" s="222" t="s">
        <v>460</v>
      </c>
      <c r="G280" s="223" t="s">
        <v>308</v>
      </c>
      <c r="H280" s="224">
        <v>0.0080000000000000002</v>
      </c>
      <c r="I280" s="225"/>
      <c r="J280" s="226">
        <f>ROUND(I280*H280,2)</f>
        <v>0</v>
      </c>
      <c r="K280" s="222" t="s">
        <v>206</v>
      </c>
      <c r="L280" s="45"/>
      <c r="M280" s="227" t="s">
        <v>1</v>
      </c>
      <c r="N280" s="228" t="s">
        <v>42</v>
      </c>
      <c r="O280" s="92"/>
      <c r="P280" s="229">
        <f>O280*H280</f>
        <v>0</v>
      </c>
      <c r="Q280" s="229">
        <v>0</v>
      </c>
      <c r="R280" s="229">
        <f>Q280*H280</f>
        <v>0</v>
      </c>
      <c r="S280" s="229">
        <v>0</v>
      </c>
      <c r="T280" s="230">
        <f>S280*H280</f>
        <v>0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31" t="s">
        <v>313</v>
      </c>
      <c r="AT280" s="231" t="s">
        <v>202</v>
      </c>
      <c r="AU280" s="231" t="s">
        <v>87</v>
      </c>
      <c r="AY280" s="18" t="s">
        <v>199</v>
      </c>
      <c r="BE280" s="232">
        <f>IF(N280="základní",J280,0)</f>
        <v>0</v>
      </c>
      <c r="BF280" s="232">
        <f>IF(N280="snížená",J280,0)</f>
        <v>0</v>
      </c>
      <c r="BG280" s="232">
        <f>IF(N280="zákl. přenesená",J280,0)</f>
        <v>0</v>
      </c>
      <c r="BH280" s="232">
        <f>IF(N280="sníž. přenesená",J280,0)</f>
        <v>0</v>
      </c>
      <c r="BI280" s="232">
        <f>IF(N280="nulová",J280,0)</f>
        <v>0</v>
      </c>
      <c r="BJ280" s="18" t="s">
        <v>85</v>
      </c>
      <c r="BK280" s="232">
        <f>ROUND(I280*H280,2)</f>
        <v>0</v>
      </c>
      <c r="BL280" s="18" t="s">
        <v>313</v>
      </c>
      <c r="BM280" s="231" t="s">
        <v>461</v>
      </c>
    </row>
    <row r="281" s="2" customFormat="1" ht="49.05" customHeight="1">
      <c r="A281" s="39"/>
      <c r="B281" s="40"/>
      <c r="C281" s="220" t="s">
        <v>462</v>
      </c>
      <c r="D281" s="220" t="s">
        <v>202</v>
      </c>
      <c r="E281" s="221" t="s">
        <v>463</v>
      </c>
      <c r="F281" s="222" t="s">
        <v>464</v>
      </c>
      <c r="G281" s="223" t="s">
        <v>308</v>
      </c>
      <c r="H281" s="224">
        <v>0.0080000000000000002</v>
      </c>
      <c r="I281" s="225"/>
      <c r="J281" s="226">
        <f>ROUND(I281*H281,2)</f>
        <v>0</v>
      </c>
      <c r="K281" s="222" t="s">
        <v>206</v>
      </c>
      <c r="L281" s="45"/>
      <c r="M281" s="227" t="s">
        <v>1</v>
      </c>
      <c r="N281" s="228" t="s">
        <v>42</v>
      </c>
      <c r="O281" s="92"/>
      <c r="P281" s="229">
        <f>O281*H281</f>
        <v>0</v>
      </c>
      <c r="Q281" s="229">
        <v>0</v>
      </c>
      <c r="R281" s="229">
        <f>Q281*H281</f>
        <v>0</v>
      </c>
      <c r="S281" s="229">
        <v>0</v>
      </c>
      <c r="T281" s="230">
        <f>S281*H281</f>
        <v>0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31" t="s">
        <v>313</v>
      </c>
      <c r="AT281" s="231" t="s">
        <v>202</v>
      </c>
      <c r="AU281" s="231" t="s">
        <v>87</v>
      </c>
      <c r="AY281" s="18" t="s">
        <v>199</v>
      </c>
      <c r="BE281" s="232">
        <f>IF(N281="základní",J281,0)</f>
        <v>0</v>
      </c>
      <c r="BF281" s="232">
        <f>IF(N281="snížená",J281,0)</f>
        <v>0</v>
      </c>
      <c r="BG281" s="232">
        <f>IF(N281="zákl. přenesená",J281,0)</f>
        <v>0</v>
      </c>
      <c r="BH281" s="232">
        <f>IF(N281="sníž. přenesená",J281,0)</f>
        <v>0</v>
      </c>
      <c r="BI281" s="232">
        <f>IF(N281="nulová",J281,0)</f>
        <v>0</v>
      </c>
      <c r="BJ281" s="18" t="s">
        <v>85</v>
      </c>
      <c r="BK281" s="232">
        <f>ROUND(I281*H281,2)</f>
        <v>0</v>
      </c>
      <c r="BL281" s="18" t="s">
        <v>313</v>
      </c>
      <c r="BM281" s="231" t="s">
        <v>465</v>
      </c>
    </row>
    <row r="282" s="2" customFormat="1" ht="49.05" customHeight="1">
      <c r="A282" s="39"/>
      <c r="B282" s="40"/>
      <c r="C282" s="220" t="s">
        <v>466</v>
      </c>
      <c r="D282" s="220" t="s">
        <v>202</v>
      </c>
      <c r="E282" s="221" t="s">
        <v>467</v>
      </c>
      <c r="F282" s="222" t="s">
        <v>468</v>
      </c>
      <c r="G282" s="223" t="s">
        <v>308</v>
      </c>
      <c r="H282" s="224">
        <v>0.0080000000000000002</v>
      </c>
      <c r="I282" s="225"/>
      <c r="J282" s="226">
        <f>ROUND(I282*H282,2)</f>
        <v>0</v>
      </c>
      <c r="K282" s="222" t="s">
        <v>206</v>
      </c>
      <c r="L282" s="45"/>
      <c r="M282" s="227" t="s">
        <v>1</v>
      </c>
      <c r="N282" s="228" t="s">
        <v>42</v>
      </c>
      <c r="O282" s="92"/>
      <c r="P282" s="229">
        <f>O282*H282</f>
        <v>0</v>
      </c>
      <c r="Q282" s="229">
        <v>0</v>
      </c>
      <c r="R282" s="229">
        <f>Q282*H282</f>
        <v>0</v>
      </c>
      <c r="S282" s="229">
        <v>0</v>
      </c>
      <c r="T282" s="230">
        <f>S282*H282</f>
        <v>0</v>
      </c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R282" s="231" t="s">
        <v>313</v>
      </c>
      <c r="AT282" s="231" t="s">
        <v>202</v>
      </c>
      <c r="AU282" s="231" t="s">
        <v>87</v>
      </c>
      <c r="AY282" s="18" t="s">
        <v>199</v>
      </c>
      <c r="BE282" s="232">
        <f>IF(N282="základní",J282,0)</f>
        <v>0</v>
      </c>
      <c r="BF282" s="232">
        <f>IF(N282="snížená",J282,0)</f>
        <v>0</v>
      </c>
      <c r="BG282" s="232">
        <f>IF(N282="zákl. přenesená",J282,0)</f>
        <v>0</v>
      </c>
      <c r="BH282" s="232">
        <f>IF(N282="sníž. přenesená",J282,0)</f>
        <v>0</v>
      </c>
      <c r="BI282" s="232">
        <f>IF(N282="nulová",J282,0)</f>
        <v>0</v>
      </c>
      <c r="BJ282" s="18" t="s">
        <v>85</v>
      </c>
      <c r="BK282" s="232">
        <f>ROUND(I282*H282,2)</f>
        <v>0</v>
      </c>
      <c r="BL282" s="18" t="s">
        <v>313</v>
      </c>
      <c r="BM282" s="231" t="s">
        <v>469</v>
      </c>
    </row>
    <row r="283" s="12" customFormat="1" ht="22.8" customHeight="1">
      <c r="A283" s="12"/>
      <c r="B283" s="204"/>
      <c r="C283" s="205"/>
      <c r="D283" s="206" t="s">
        <v>76</v>
      </c>
      <c r="E283" s="218" t="s">
        <v>470</v>
      </c>
      <c r="F283" s="218" t="s">
        <v>471</v>
      </c>
      <c r="G283" s="205"/>
      <c r="H283" s="205"/>
      <c r="I283" s="208"/>
      <c r="J283" s="219">
        <f>BK283</f>
        <v>0</v>
      </c>
      <c r="K283" s="205"/>
      <c r="L283" s="210"/>
      <c r="M283" s="211"/>
      <c r="N283" s="212"/>
      <c r="O283" s="212"/>
      <c r="P283" s="213">
        <f>SUM(P284:P297)</f>
        <v>0</v>
      </c>
      <c r="Q283" s="212"/>
      <c r="R283" s="213">
        <f>SUM(R284:R297)</f>
        <v>0.27125999999999995</v>
      </c>
      <c r="S283" s="212"/>
      <c r="T283" s="214">
        <f>SUM(T284:T297)</f>
        <v>0.16764000000000001</v>
      </c>
      <c r="U283" s="12"/>
      <c r="V283" s="12"/>
      <c r="W283" s="12"/>
      <c r="X283" s="12"/>
      <c r="Y283" s="12"/>
      <c r="Z283" s="12"/>
      <c r="AA283" s="12"/>
      <c r="AB283" s="12"/>
      <c r="AC283" s="12"/>
      <c r="AD283" s="12"/>
      <c r="AE283" s="12"/>
      <c r="AR283" s="215" t="s">
        <v>87</v>
      </c>
      <c r="AT283" s="216" t="s">
        <v>76</v>
      </c>
      <c r="AU283" s="216" t="s">
        <v>85</v>
      </c>
      <c r="AY283" s="215" t="s">
        <v>199</v>
      </c>
      <c r="BK283" s="217">
        <f>SUM(BK284:BK297)</f>
        <v>0</v>
      </c>
    </row>
    <row r="284" s="2" customFormat="1" ht="21.75" customHeight="1">
      <c r="A284" s="39"/>
      <c r="B284" s="40"/>
      <c r="C284" s="220" t="s">
        <v>472</v>
      </c>
      <c r="D284" s="220" t="s">
        <v>202</v>
      </c>
      <c r="E284" s="221" t="s">
        <v>473</v>
      </c>
      <c r="F284" s="222" t="s">
        <v>474</v>
      </c>
      <c r="G284" s="223" t="s">
        <v>242</v>
      </c>
      <c r="H284" s="224">
        <v>66</v>
      </c>
      <c r="I284" s="225"/>
      <c r="J284" s="226">
        <f>ROUND(I284*H284,2)</f>
        <v>0</v>
      </c>
      <c r="K284" s="222" t="s">
        <v>206</v>
      </c>
      <c r="L284" s="45"/>
      <c r="M284" s="227" t="s">
        <v>1</v>
      </c>
      <c r="N284" s="228" t="s">
        <v>42</v>
      </c>
      <c r="O284" s="92"/>
      <c r="P284" s="229">
        <f>O284*H284</f>
        <v>0</v>
      </c>
      <c r="Q284" s="229">
        <v>4.0000000000000003E-05</v>
      </c>
      <c r="R284" s="229">
        <f>Q284*H284</f>
        <v>0.0026400000000000004</v>
      </c>
      <c r="S284" s="229">
        <v>0.0025400000000000002</v>
      </c>
      <c r="T284" s="230">
        <f>S284*H284</f>
        <v>0.16764000000000001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31" t="s">
        <v>313</v>
      </c>
      <c r="AT284" s="231" t="s">
        <v>202</v>
      </c>
      <c r="AU284" s="231" t="s">
        <v>87</v>
      </c>
      <c r="AY284" s="18" t="s">
        <v>199</v>
      </c>
      <c r="BE284" s="232">
        <f>IF(N284="základní",J284,0)</f>
        <v>0</v>
      </c>
      <c r="BF284" s="232">
        <f>IF(N284="snížená",J284,0)</f>
        <v>0</v>
      </c>
      <c r="BG284" s="232">
        <f>IF(N284="zákl. přenesená",J284,0)</f>
        <v>0</v>
      </c>
      <c r="BH284" s="232">
        <f>IF(N284="sníž. přenesená",J284,0)</f>
        <v>0</v>
      </c>
      <c r="BI284" s="232">
        <f>IF(N284="nulová",J284,0)</f>
        <v>0</v>
      </c>
      <c r="BJ284" s="18" t="s">
        <v>85</v>
      </c>
      <c r="BK284" s="232">
        <f>ROUND(I284*H284,2)</f>
        <v>0</v>
      </c>
      <c r="BL284" s="18" t="s">
        <v>313</v>
      </c>
      <c r="BM284" s="231" t="s">
        <v>475</v>
      </c>
    </row>
    <row r="285" s="13" customFormat="1">
      <c r="A285" s="13"/>
      <c r="B285" s="233"/>
      <c r="C285" s="234"/>
      <c r="D285" s="235" t="s">
        <v>209</v>
      </c>
      <c r="E285" s="236" t="s">
        <v>1</v>
      </c>
      <c r="F285" s="237" t="s">
        <v>476</v>
      </c>
      <c r="G285" s="234"/>
      <c r="H285" s="236" t="s">
        <v>1</v>
      </c>
      <c r="I285" s="238"/>
      <c r="J285" s="234"/>
      <c r="K285" s="234"/>
      <c r="L285" s="239"/>
      <c r="M285" s="240"/>
      <c r="N285" s="241"/>
      <c r="O285" s="241"/>
      <c r="P285" s="241"/>
      <c r="Q285" s="241"/>
      <c r="R285" s="241"/>
      <c r="S285" s="241"/>
      <c r="T285" s="242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43" t="s">
        <v>209</v>
      </c>
      <c r="AU285" s="243" t="s">
        <v>87</v>
      </c>
      <c r="AV285" s="13" t="s">
        <v>85</v>
      </c>
      <c r="AW285" s="13" t="s">
        <v>33</v>
      </c>
      <c r="AX285" s="13" t="s">
        <v>77</v>
      </c>
      <c r="AY285" s="243" t="s">
        <v>199</v>
      </c>
    </row>
    <row r="286" s="13" customFormat="1">
      <c r="A286" s="13"/>
      <c r="B286" s="233"/>
      <c r="C286" s="234"/>
      <c r="D286" s="235" t="s">
        <v>209</v>
      </c>
      <c r="E286" s="236" t="s">
        <v>1</v>
      </c>
      <c r="F286" s="237" t="s">
        <v>477</v>
      </c>
      <c r="G286" s="234"/>
      <c r="H286" s="236" t="s">
        <v>1</v>
      </c>
      <c r="I286" s="238"/>
      <c r="J286" s="234"/>
      <c r="K286" s="234"/>
      <c r="L286" s="239"/>
      <c r="M286" s="240"/>
      <c r="N286" s="241"/>
      <c r="O286" s="241"/>
      <c r="P286" s="241"/>
      <c r="Q286" s="241"/>
      <c r="R286" s="241"/>
      <c r="S286" s="241"/>
      <c r="T286" s="242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43" t="s">
        <v>209</v>
      </c>
      <c r="AU286" s="243" t="s">
        <v>87</v>
      </c>
      <c r="AV286" s="13" t="s">
        <v>85</v>
      </c>
      <c r="AW286" s="13" t="s">
        <v>33</v>
      </c>
      <c r="AX286" s="13" t="s">
        <v>77</v>
      </c>
      <c r="AY286" s="243" t="s">
        <v>199</v>
      </c>
    </row>
    <row r="287" s="14" customFormat="1">
      <c r="A287" s="14"/>
      <c r="B287" s="244"/>
      <c r="C287" s="245"/>
      <c r="D287" s="235" t="s">
        <v>209</v>
      </c>
      <c r="E287" s="246" t="s">
        <v>1</v>
      </c>
      <c r="F287" s="247" t="s">
        <v>478</v>
      </c>
      <c r="G287" s="245"/>
      <c r="H287" s="248">
        <v>66</v>
      </c>
      <c r="I287" s="249"/>
      <c r="J287" s="245"/>
      <c r="K287" s="245"/>
      <c r="L287" s="250"/>
      <c r="M287" s="251"/>
      <c r="N287" s="252"/>
      <c r="O287" s="252"/>
      <c r="P287" s="252"/>
      <c r="Q287" s="252"/>
      <c r="R287" s="252"/>
      <c r="S287" s="252"/>
      <c r="T287" s="253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54" t="s">
        <v>209</v>
      </c>
      <c r="AU287" s="254" t="s">
        <v>87</v>
      </c>
      <c r="AV287" s="14" t="s">
        <v>87</v>
      </c>
      <c r="AW287" s="14" t="s">
        <v>33</v>
      </c>
      <c r="AX287" s="14" t="s">
        <v>85</v>
      </c>
      <c r="AY287" s="254" t="s">
        <v>199</v>
      </c>
    </row>
    <row r="288" s="2" customFormat="1" ht="37.8" customHeight="1">
      <c r="A288" s="39"/>
      <c r="B288" s="40"/>
      <c r="C288" s="220" t="s">
        <v>479</v>
      </c>
      <c r="D288" s="220" t="s">
        <v>202</v>
      </c>
      <c r="E288" s="221" t="s">
        <v>480</v>
      </c>
      <c r="F288" s="222" t="s">
        <v>481</v>
      </c>
      <c r="G288" s="223" t="s">
        <v>242</v>
      </c>
      <c r="H288" s="224">
        <v>66</v>
      </c>
      <c r="I288" s="225"/>
      <c r="J288" s="226">
        <f>ROUND(I288*H288,2)</f>
        <v>0</v>
      </c>
      <c r="K288" s="222" t="s">
        <v>206</v>
      </c>
      <c r="L288" s="45"/>
      <c r="M288" s="227" t="s">
        <v>1</v>
      </c>
      <c r="N288" s="228" t="s">
        <v>42</v>
      </c>
      <c r="O288" s="92"/>
      <c r="P288" s="229">
        <f>O288*H288</f>
        <v>0</v>
      </c>
      <c r="Q288" s="229">
        <v>0.0040699999999999998</v>
      </c>
      <c r="R288" s="229">
        <f>Q288*H288</f>
        <v>0.26861999999999997</v>
      </c>
      <c r="S288" s="229">
        <v>0</v>
      </c>
      <c r="T288" s="230">
        <f>S288*H288</f>
        <v>0</v>
      </c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R288" s="231" t="s">
        <v>313</v>
      </c>
      <c r="AT288" s="231" t="s">
        <v>202</v>
      </c>
      <c r="AU288" s="231" t="s">
        <v>87</v>
      </c>
      <c r="AY288" s="18" t="s">
        <v>199</v>
      </c>
      <c r="BE288" s="232">
        <f>IF(N288="základní",J288,0)</f>
        <v>0</v>
      </c>
      <c r="BF288" s="232">
        <f>IF(N288="snížená",J288,0)</f>
        <v>0</v>
      </c>
      <c r="BG288" s="232">
        <f>IF(N288="zákl. přenesená",J288,0)</f>
        <v>0</v>
      </c>
      <c r="BH288" s="232">
        <f>IF(N288="sníž. přenesená",J288,0)</f>
        <v>0</v>
      </c>
      <c r="BI288" s="232">
        <f>IF(N288="nulová",J288,0)</f>
        <v>0</v>
      </c>
      <c r="BJ288" s="18" t="s">
        <v>85</v>
      </c>
      <c r="BK288" s="232">
        <f>ROUND(I288*H288,2)</f>
        <v>0</v>
      </c>
      <c r="BL288" s="18" t="s">
        <v>313</v>
      </c>
      <c r="BM288" s="231" t="s">
        <v>482</v>
      </c>
    </row>
    <row r="289" s="13" customFormat="1">
      <c r="A289" s="13"/>
      <c r="B289" s="233"/>
      <c r="C289" s="234"/>
      <c r="D289" s="235" t="s">
        <v>209</v>
      </c>
      <c r="E289" s="236" t="s">
        <v>1</v>
      </c>
      <c r="F289" s="237" t="s">
        <v>483</v>
      </c>
      <c r="G289" s="234"/>
      <c r="H289" s="236" t="s">
        <v>1</v>
      </c>
      <c r="I289" s="238"/>
      <c r="J289" s="234"/>
      <c r="K289" s="234"/>
      <c r="L289" s="239"/>
      <c r="M289" s="240"/>
      <c r="N289" s="241"/>
      <c r="O289" s="241"/>
      <c r="P289" s="241"/>
      <c r="Q289" s="241"/>
      <c r="R289" s="241"/>
      <c r="S289" s="241"/>
      <c r="T289" s="242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43" t="s">
        <v>209</v>
      </c>
      <c r="AU289" s="243" t="s">
        <v>87</v>
      </c>
      <c r="AV289" s="13" t="s">
        <v>85</v>
      </c>
      <c r="AW289" s="13" t="s">
        <v>33</v>
      </c>
      <c r="AX289" s="13" t="s">
        <v>77</v>
      </c>
      <c r="AY289" s="243" t="s">
        <v>199</v>
      </c>
    </row>
    <row r="290" s="13" customFormat="1">
      <c r="A290" s="13"/>
      <c r="B290" s="233"/>
      <c r="C290" s="234"/>
      <c r="D290" s="235" t="s">
        <v>209</v>
      </c>
      <c r="E290" s="236" t="s">
        <v>1</v>
      </c>
      <c r="F290" s="237" t="s">
        <v>484</v>
      </c>
      <c r="G290" s="234"/>
      <c r="H290" s="236" t="s">
        <v>1</v>
      </c>
      <c r="I290" s="238"/>
      <c r="J290" s="234"/>
      <c r="K290" s="234"/>
      <c r="L290" s="239"/>
      <c r="M290" s="240"/>
      <c r="N290" s="241"/>
      <c r="O290" s="241"/>
      <c r="P290" s="241"/>
      <c r="Q290" s="241"/>
      <c r="R290" s="241"/>
      <c r="S290" s="241"/>
      <c r="T290" s="242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3" t="s">
        <v>209</v>
      </c>
      <c r="AU290" s="243" t="s">
        <v>87</v>
      </c>
      <c r="AV290" s="13" t="s">
        <v>85</v>
      </c>
      <c r="AW290" s="13" t="s">
        <v>33</v>
      </c>
      <c r="AX290" s="13" t="s">
        <v>77</v>
      </c>
      <c r="AY290" s="243" t="s">
        <v>199</v>
      </c>
    </row>
    <row r="291" s="14" customFormat="1">
      <c r="A291" s="14"/>
      <c r="B291" s="244"/>
      <c r="C291" s="245"/>
      <c r="D291" s="235" t="s">
        <v>209</v>
      </c>
      <c r="E291" s="246" t="s">
        <v>1</v>
      </c>
      <c r="F291" s="247" t="s">
        <v>478</v>
      </c>
      <c r="G291" s="245"/>
      <c r="H291" s="248">
        <v>66</v>
      </c>
      <c r="I291" s="249"/>
      <c r="J291" s="245"/>
      <c r="K291" s="245"/>
      <c r="L291" s="250"/>
      <c r="M291" s="251"/>
      <c r="N291" s="252"/>
      <c r="O291" s="252"/>
      <c r="P291" s="252"/>
      <c r="Q291" s="252"/>
      <c r="R291" s="252"/>
      <c r="S291" s="252"/>
      <c r="T291" s="253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54" t="s">
        <v>209</v>
      </c>
      <c r="AU291" s="254" t="s">
        <v>87</v>
      </c>
      <c r="AV291" s="14" t="s">
        <v>87</v>
      </c>
      <c r="AW291" s="14" t="s">
        <v>33</v>
      </c>
      <c r="AX291" s="14" t="s">
        <v>85</v>
      </c>
      <c r="AY291" s="254" t="s">
        <v>199</v>
      </c>
    </row>
    <row r="292" s="2" customFormat="1" ht="44.25" customHeight="1">
      <c r="A292" s="39"/>
      <c r="B292" s="40"/>
      <c r="C292" s="220" t="s">
        <v>485</v>
      </c>
      <c r="D292" s="220" t="s">
        <v>202</v>
      </c>
      <c r="E292" s="221" t="s">
        <v>486</v>
      </c>
      <c r="F292" s="222" t="s">
        <v>487</v>
      </c>
      <c r="G292" s="223" t="s">
        <v>242</v>
      </c>
      <c r="H292" s="224">
        <v>66</v>
      </c>
      <c r="I292" s="225"/>
      <c r="J292" s="226">
        <f>ROUND(I292*H292,2)</f>
        <v>0</v>
      </c>
      <c r="K292" s="222" t="s">
        <v>206</v>
      </c>
      <c r="L292" s="45"/>
      <c r="M292" s="227" t="s">
        <v>1</v>
      </c>
      <c r="N292" s="228" t="s">
        <v>42</v>
      </c>
      <c r="O292" s="92"/>
      <c r="P292" s="229">
        <f>O292*H292</f>
        <v>0</v>
      </c>
      <c r="Q292" s="229">
        <v>0</v>
      </c>
      <c r="R292" s="229">
        <f>Q292*H292</f>
        <v>0</v>
      </c>
      <c r="S292" s="229">
        <v>0</v>
      </c>
      <c r="T292" s="230">
        <f>S292*H292</f>
        <v>0</v>
      </c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R292" s="231" t="s">
        <v>313</v>
      </c>
      <c r="AT292" s="231" t="s">
        <v>202</v>
      </c>
      <c r="AU292" s="231" t="s">
        <v>87</v>
      </c>
      <c r="AY292" s="18" t="s">
        <v>199</v>
      </c>
      <c r="BE292" s="232">
        <f>IF(N292="základní",J292,0)</f>
        <v>0</v>
      </c>
      <c r="BF292" s="232">
        <f>IF(N292="snížená",J292,0)</f>
        <v>0</v>
      </c>
      <c r="BG292" s="232">
        <f>IF(N292="zákl. přenesená",J292,0)</f>
        <v>0</v>
      </c>
      <c r="BH292" s="232">
        <f>IF(N292="sníž. přenesená",J292,0)</f>
        <v>0</v>
      </c>
      <c r="BI292" s="232">
        <f>IF(N292="nulová",J292,0)</f>
        <v>0</v>
      </c>
      <c r="BJ292" s="18" t="s">
        <v>85</v>
      </c>
      <c r="BK292" s="232">
        <f>ROUND(I292*H292,2)</f>
        <v>0</v>
      </c>
      <c r="BL292" s="18" t="s">
        <v>313</v>
      </c>
      <c r="BM292" s="231" t="s">
        <v>488</v>
      </c>
    </row>
    <row r="293" s="13" customFormat="1">
      <c r="A293" s="13"/>
      <c r="B293" s="233"/>
      <c r="C293" s="234"/>
      <c r="D293" s="235" t="s">
        <v>209</v>
      </c>
      <c r="E293" s="236" t="s">
        <v>1</v>
      </c>
      <c r="F293" s="237" t="s">
        <v>489</v>
      </c>
      <c r="G293" s="234"/>
      <c r="H293" s="236" t="s">
        <v>1</v>
      </c>
      <c r="I293" s="238"/>
      <c r="J293" s="234"/>
      <c r="K293" s="234"/>
      <c r="L293" s="239"/>
      <c r="M293" s="240"/>
      <c r="N293" s="241"/>
      <c r="O293" s="241"/>
      <c r="P293" s="241"/>
      <c r="Q293" s="241"/>
      <c r="R293" s="241"/>
      <c r="S293" s="241"/>
      <c r="T293" s="242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43" t="s">
        <v>209</v>
      </c>
      <c r="AU293" s="243" t="s">
        <v>87</v>
      </c>
      <c r="AV293" s="13" t="s">
        <v>85</v>
      </c>
      <c r="AW293" s="13" t="s">
        <v>33</v>
      </c>
      <c r="AX293" s="13" t="s">
        <v>77</v>
      </c>
      <c r="AY293" s="243" t="s">
        <v>199</v>
      </c>
    </row>
    <row r="294" s="14" customFormat="1">
      <c r="A294" s="14"/>
      <c r="B294" s="244"/>
      <c r="C294" s="245"/>
      <c r="D294" s="235" t="s">
        <v>209</v>
      </c>
      <c r="E294" s="246" t="s">
        <v>1</v>
      </c>
      <c r="F294" s="247" t="s">
        <v>490</v>
      </c>
      <c r="G294" s="245"/>
      <c r="H294" s="248">
        <v>66</v>
      </c>
      <c r="I294" s="249"/>
      <c r="J294" s="245"/>
      <c r="K294" s="245"/>
      <c r="L294" s="250"/>
      <c r="M294" s="251"/>
      <c r="N294" s="252"/>
      <c r="O294" s="252"/>
      <c r="P294" s="252"/>
      <c r="Q294" s="252"/>
      <c r="R294" s="252"/>
      <c r="S294" s="252"/>
      <c r="T294" s="253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54" t="s">
        <v>209</v>
      </c>
      <c r="AU294" s="254" t="s">
        <v>87</v>
      </c>
      <c r="AV294" s="14" t="s">
        <v>87</v>
      </c>
      <c r="AW294" s="14" t="s">
        <v>33</v>
      </c>
      <c r="AX294" s="14" t="s">
        <v>85</v>
      </c>
      <c r="AY294" s="254" t="s">
        <v>199</v>
      </c>
    </row>
    <row r="295" s="2" customFormat="1" ht="44.25" customHeight="1">
      <c r="A295" s="39"/>
      <c r="B295" s="40"/>
      <c r="C295" s="220" t="s">
        <v>491</v>
      </c>
      <c r="D295" s="220" t="s">
        <v>202</v>
      </c>
      <c r="E295" s="221" t="s">
        <v>492</v>
      </c>
      <c r="F295" s="222" t="s">
        <v>493</v>
      </c>
      <c r="G295" s="223" t="s">
        <v>308</v>
      </c>
      <c r="H295" s="224">
        <v>0.27100000000000002</v>
      </c>
      <c r="I295" s="225"/>
      <c r="J295" s="226">
        <f>ROUND(I295*H295,2)</f>
        <v>0</v>
      </c>
      <c r="K295" s="222" t="s">
        <v>206</v>
      </c>
      <c r="L295" s="45"/>
      <c r="M295" s="227" t="s">
        <v>1</v>
      </c>
      <c r="N295" s="228" t="s">
        <v>42</v>
      </c>
      <c r="O295" s="92"/>
      <c r="P295" s="229">
        <f>O295*H295</f>
        <v>0</v>
      </c>
      <c r="Q295" s="229">
        <v>0</v>
      </c>
      <c r="R295" s="229">
        <f>Q295*H295</f>
        <v>0</v>
      </c>
      <c r="S295" s="229">
        <v>0</v>
      </c>
      <c r="T295" s="230">
        <f>S295*H295</f>
        <v>0</v>
      </c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R295" s="231" t="s">
        <v>313</v>
      </c>
      <c r="AT295" s="231" t="s">
        <v>202</v>
      </c>
      <c r="AU295" s="231" t="s">
        <v>87</v>
      </c>
      <c r="AY295" s="18" t="s">
        <v>199</v>
      </c>
      <c r="BE295" s="232">
        <f>IF(N295="základní",J295,0)</f>
        <v>0</v>
      </c>
      <c r="BF295" s="232">
        <f>IF(N295="snížená",J295,0)</f>
        <v>0</v>
      </c>
      <c r="BG295" s="232">
        <f>IF(N295="zákl. přenesená",J295,0)</f>
        <v>0</v>
      </c>
      <c r="BH295" s="232">
        <f>IF(N295="sníž. přenesená",J295,0)</f>
        <v>0</v>
      </c>
      <c r="BI295" s="232">
        <f>IF(N295="nulová",J295,0)</f>
        <v>0</v>
      </c>
      <c r="BJ295" s="18" t="s">
        <v>85</v>
      </c>
      <c r="BK295" s="232">
        <f>ROUND(I295*H295,2)</f>
        <v>0</v>
      </c>
      <c r="BL295" s="18" t="s">
        <v>313</v>
      </c>
      <c r="BM295" s="231" t="s">
        <v>494</v>
      </c>
    </row>
    <row r="296" s="2" customFormat="1" ht="49.05" customHeight="1">
      <c r="A296" s="39"/>
      <c r="B296" s="40"/>
      <c r="C296" s="220" t="s">
        <v>495</v>
      </c>
      <c r="D296" s="220" t="s">
        <v>202</v>
      </c>
      <c r="E296" s="221" t="s">
        <v>496</v>
      </c>
      <c r="F296" s="222" t="s">
        <v>497</v>
      </c>
      <c r="G296" s="223" t="s">
        <v>308</v>
      </c>
      <c r="H296" s="224">
        <v>0.27100000000000002</v>
      </c>
      <c r="I296" s="225"/>
      <c r="J296" s="226">
        <f>ROUND(I296*H296,2)</f>
        <v>0</v>
      </c>
      <c r="K296" s="222" t="s">
        <v>206</v>
      </c>
      <c r="L296" s="45"/>
      <c r="M296" s="227" t="s">
        <v>1</v>
      </c>
      <c r="N296" s="228" t="s">
        <v>42</v>
      </c>
      <c r="O296" s="92"/>
      <c r="P296" s="229">
        <f>O296*H296</f>
        <v>0</v>
      </c>
      <c r="Q296" s="229">
        <v>0</v>
      </c>
      <c r="R296" s="229">
        <f>Q296*H296</f>
        <v>0</v>
      </c>
      <c r="S296" s="229">
        <v>0</v>
      </c>
      <c r="T296" s="230">
        <f>S296*H296</f>
        <v>0</v>
      </c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R296" s="231" t="s">
        <v>313</v>
      </c>
      <c r="AT296" s="231" t="s">
        <v>202</v>
      </c>
      <c r="AU296" s="231" t="s">
        <v>87</v>
      </c>
      <c r="AY296" s="18" t="s">
        <v>199</v>
      </c>
      <c r="BE296" s="232">
        <f>IF(N296="základní",J296,0)</f>
        <v>0</v>
      </c>
      <c r="BF296" s="232">
        <f>IF(N296="snížená",J296,0)</f>
        <v>0</v>
      </c>
      <c r="BG296" s="232">
        <f>IF(N296="zákl. přenesená",J296,0)</f>
        <v>0</v>
      </c>
      <c r="BH296" s="232">
        <f>IF(N296="sníž. přenesená",J296,0)</f>
        <v>0</v>
      </c>
      <c r="BI296" s="232">
        <f>IF(N296="nulová",J296,0)</f>
        <v>0</v>
      </c>
      <c r="BJ296" s="18" t="s">
        <v>85</v>
      </c>
      <c r="BK296" s="232">
        <f>ROUND(I296*H296,2)</f>
        <v>0</v>
      </c>
      <c r="BL296" s="18" t="s">
        <v>313</v>
      </c>
      <c r="BM296" s="231" t="s">
        <v>498</v>
      </c>
    </row>
    <row r="297" s="2" customFormat="1" ht="49.05" customHeight="1">
      <c r="A297" s="39"/>
      <c r="B297" s="40"/>
      <c r="C297" s="220" t="s">
        <v>499</v>
      </c>
      <c r="D297" s="220" t="s">
        <v>202</v>
      </c>
      <c r="E297" s="221" t="s">
        <v>500</v>
      </c>
      <c r="F297" s="222" t="s">
        <v>501</v>
      </c>
      <c r="G297" s="223" t="s">
        <v>308</v>
      </c>
      <c r="H297" s="224">
        <v>0.27100000000000002</v>
      </c>
      <c r="I297" s="225"/>
      <c r="J297" s="226">
        <f>ROUND(I297*H297,2)</f>
        <v>0</v>
      </c>
      <c r="K297" s="222" t="s">
        <v>206</v>
      </c>
      <c r="L297" s="45"/>
      <c r="M297" s="227" t="s">
        <v>1</v>
      </c>
      <c r="N297" s="228" t="s">
        <v>42</v>
      </c>
      <c r="O297" s="92"/>
      <c r="P297" s="229">
        <f>O297*H297</f>
        <v>0</v>
      </c>
      <c r="Q297" s="229">
        <v>0</v>
      </c>
      <c r="R297" s="229">
        <f>Q297*H297</f>
        <v>0</v>
      </c>
      <c r="S297" s="229">
        <v>0</v>
      </c>
      <c r="T297" s="230">
        <f>S297*H297</f>
        <v>0</v>
      </c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R297" s="231" t="s">
        <v>313</v>
      </c>
      <c r="AT297" s="231" t="s">
        <v>202</v>
      </c>
      <c r="AU297" s="231" t="s">
        <v>87</v>
      </c>
      <c r="AY297" s="18" t="s">
        <v>199</v>
      </c>
      <c r="BE297" s="232">
        <f>IF(N297="základní",J297,0)</f>
        <v>0</v>
      </c>
      <c r="BF297" s="232">
        <f>IF(N297="snížená",J297,0)</f>
        <v>0</v>
      </c>
      <c r="BG297" s="232">
        <f>IF(N297="zákl. přenesená",J297,0)</f>
        <v>0</v>
      </c>
      <c r="BH297" s="232">
        <f>IF(N297="sníž. přenesená",J297,0)</f>
        <v>0</v>
      </c>
      <c r="BI297" s="232">
        <f>IF(N297="nulová",J297,0)</f>
        <v>0</v>
      </c>
      <c r="BJ297" s="18" t="s">
        <v>85</v>
      </c>
      <c r="BK297" s="232">
        <f>ROUND(I297*H297,2)</f>
        <v>0</v>
      </c>
      <c r="BL297" s="18" t="s">
        <v>313</v>
      </c>
      <c r="BM297" s="231" t="s">
        <v>502</v>
      </c>
    </row>
    <row r="298" s="12" customFormat="1" ht="22.8" customHeight="1">
      <c r="A298" s="12"/>
      <c r="B298" s="204"/>
      <c r="C298" s="205"/>
      <c r="D298" s="206" t="s">
        <v>76</v>
      </c>
      <c r="E298" s="218" t="s">
        <v>503</v>
      </c>
      <c r="F298" s="218" t="s">
        <v>504</v>
      </c>
      <c r="G298" s="205"/>
      <c r="H298" s="205"/>
      <c r="I298" s="208"/>
      <c r="J298" s="219">
        <f>BK298</f>
        <v>0</v>
      </c>
      <c r="K298" s="205"/>
      <c r="L298" s="210"/>
      <c r="M298" s="211"/>
      <c r="N298" s="212"/>
      <c r="O298" s="212"/>
      <c r="P298" s="213">
        <f>SUM(P299:P313)</f>
        <v>0</v>
      </c>
      <c r="Q298" s="212"/>
      <c r="R298" s="213">
        <f>SUM(R299:R313)</f>
        <v>0</v>
      </c>
      <c r="S298" s="212"/>
      <c r="T298" s="214">
        <f>SUM(T299:T313)</f>
        <v>0.43696800000000002</v>
      </c>
      <c r="U298" s="12"/>
      <c r="V298" s="12"/>
      <c r="W298" s="12"/>
      <c r="X298" s="12"/>
      <c r="Y298" s="12"/>
      <c r="Z298" s="12"/>
      <c r="AA298" s="12"/>
      <c r="AB298" s="12"/>
      <c r="AC298" s="12"/>
      <c r="AD298" s="12"/>
      <c r="AE298" s="12"/>
      <c r="AR298" s="215" t="s">
        <v>87</v>
      </c>
      <c r="AT298" s="216" t="s">
        <v>76</v>
      </c>
      <c r="AU298" s="216" t="s">
        <v>85</v>
      </c>
      <c r="AY298" s="215" t="s">
        <v>199</v>
      </c>
      <c r="BK298" s="217">
        <f>SUM(BK299:BK313)</f>
        <v>0</v>
      </c>
    </row>
    <row r="299" s="2" customFormat="1" ht="16.5" customHeight="1">
      <c r="A299" s="39"/>
      <c r="B299" s="40"/>
      <c r="C299" s="220" t="s">
        <v>505</v>
      </c>
      <c r="D299" s="220" t="s">
        <v>202</v>
      </c>
      <c r="E299" s="221" t="s">
        <v>506</v>
      </c>
      <c r="F299" s="222" t="s">
        <v>507</v>
      </c>
      <c r="G299" s="223" t="s">
        <v>205</v>
      </c>
      <c r="H299" s="224">
        <v>18.359999999999999</v>
      </c>
      <c r="I299" s="225"/>
      <c r="J299" s="226">
        <f>ROUND(I299*H299,2)</f>
        <v>0</v>
      </c>
      <c r="K299" s="222" t="s">
        <v>206</v>
      </c>
      <c r="L299" s="45"/>
      <c r="M299" s="227" t="s">
        <v>1</v>
      </c>
      <c r="N299" s="228" t="s">
        <v>42</v>
      </c>
      <c r="O299" s="92"/>
      <c r="P299" s="229">
        <f>O299*H299</f>
        <v>0</v>
      </c>
      <c r="Q299" s="229">
        <v>0</v>
      </c>
      <c r="R299" s="229">
        <f>Q299*H299</f>
        <v>0</v>
      </c>
      <c r="S299" s="229">
        <v>0.023800000000000002</v>
      </c>
      <c r="T299" s="230">
        <f>S299*H299</f>
        <v>0.43696800000000002</v>
      </c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R299" s="231" t="s">
        <v>313</v>
      </c>
      <c r="AT299" s="231" t="s">
        <v>202</v>
      </c>
      <c r="AU299" s="231" t="s">
        <v>87</v>
      </c>
      <c r="AY299" s="18" t="s">
        <v>199</v>
      </c>
      <c r="BE299" s="232">
        <f>IF(N299="základní",J299,0)</f>
        <v>0</v>
      </c>
      <c r="BF299" s="232">
        <f>IF(N299="snížená",J299,0)</f>
        <v>0</v>
      </c>
      <c r="BG299" s="232">
        <f>IF(N299="zákl. přenesená",J299,0)</f>
        <v>0</v>
      </c>
      <c r="BH299" s="232">
        <f>IF(N299="sníž. přenesená",J299,0)</f>
        <v>0</v>
      </c>
      <c r="BI299" s="232">
        <f>IF(N299="nulová",J299,0)</f>
        <v>0</v>
      </c>
      <c r="BJ299" s="18" t="s">
        <v>85</v>
      </c>
      <c r="BK299" s="232">
        <f>ROUND(I299*H299,2)</f>
        <v>0</v>
      </c>
      <c r="BL299" s="18" t="s">
        <v>313</v>
      </c>
      <c r="BM299" s="231" t="s">
        <v>508</v>
      </c>
    </row>
    <row r="300" s="13" customFormat="1">
      <c r="A300" s="13"/>
      <c r="B300" s="233"/>
      <c r="C300" s="234"/>
      <c r="D300" s="235" t="s">
        <v>209</v>
      </c>
      <c r="E300" s="236" t="s">
        <v>1</v>
      </c>
      <c r="F300" s="237" t="s">
        <v>509</v>
      </c>
      <c r="G300" s="234"/>
      <c r="H300" s="236" t="s">
        <v>1</v>
      </c>
      <c r="I300" s="238"/>
      <c r="J300" s="234"/>
      <c r="K300" s="234"/>
      <c r="L300" s="239"/>
      <c r="M300" s="240"/>
      <c r="N300" s="241"/>
      <c r="O300" s="241"/>
      <c r="P300" s="241"/>
      <c r="Q300" s="241"/>
      <c r="R300" s="241"/>
      <c r="S300" s="241"/>
      <c r="T300" s="242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43" t="s">
        <v>209</v>
      </c>
      <c r="AU300" s="243" t="s">
        <v>87</v>
      </c>
      <c r="AV300" s="13" t="s">
        <v>85</v>
      </c>
      <c r="AW300" s="13" t="s">
        <v>33</v>
      </c>
      <c r="AX300" s="13" t="s">
        <v>77</v>
      </c>
      <c r="AY300" s="243" t="s">
        <v>199</v>
      </c>
    </row>
    <row r="301" s="13" customFormat="1">
      <c r="A301" s="13"/>
      <c r="B301" s="233"/>
      <c r="C301" s="234"/>
      <c r="D301" s="235" t="s">
        <v>209</v>
      </c>
      <c r="E301" s="236" t="s">
        <v>1</v>
      </c>
      <c r="F301" s="237" t="s">
        <v>510</v>
      </c>
      <c r="G301" s="234"/>
      <c r="H301" s="236" t="s">
        <v>1</v>
      </c>
      <c r="I301" s="238"/>
      <c r="J301" s="234"/>
      <c r="K301" s="234"/>
      <c r="L301" s="239"/>
      <c r="M301" s="240"/>
      <c r="N301" s="241"/>
      <c r="O301" s="241"/>
      <c r="P301" s="241"/>
      <c r="Q301" s="241"/>
      <c r="R301" s="241"/>
      <c r="S301" s="241"/>
      <c r="T301" s="242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43" t="s">
        <v>209</v>
      </c>
      <c r="AU301" s="243" t="s">
        <v>87</v>
      </c>
      <c r="AV301" s="13" t="s">
        <v>85</v>
      </c>
      <c r="AW301" s="13" t="s">
        <v>33</v>
      </c>
      <c r="AX301" s="13" t="s">
        <v>77</v>
      </c>
      <c r="AY301" s="243" t="s">
        <v>199</v>
      </c>
    </row>
    <row r="302" s="14" customFormat="1">
      <c r="A302" s="14"/>
      <c r="B302" s="244"/>
      <c r="C302" s="245"/>
      <c r="D302" s="235" t="s">
        <v>209</v>
      </c>
      <c r="E302" s="246" t="s">
        <v>1</v>
      </c>
      <c r="F302" s="247" t="s">
        <v>511</v>
      </c>
      <c r="G302" s="245"/>
      <c r="H302" s="248">
        <v>18.359999999999999</v>
      </c>
      <c r="I302" s="249"/>
      <c r="J302" s="245"/>
      <c r="K302" s="245"/>
      <c r="L302" s="250"/>
      <c r="M302" s="251"/>
      <c r="N302" s="252"/>
      <c r="O302" s="252"/>
      <c r="P302" s="252"/>
      <c r="Q302" s="252"/>
      <c r="R302" s="252"/>
      <c r="S302" s="252"/>
      <c r="T302" s="253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54" t="s">
        <v>209</v>
      </c>
      <c r="AU302" s="254" t="s">
        <v>87</v>
      </c>
      <c r="AV302" s="14" t="s">
        <v>87</v>
      </c>
      <c r="AW302" s="14" t="s">
        <v>33</v>
      </c>
      <c r="AX302" s="14" t="s">
        <v>85</v>
      </c>
      <c r="AY302" s="254" t="s">
        <v>199</v>
      </c>
    </row>
    <row r="303" s="2" customFormat="1" ht="16.5" customHeight="1">
      <c r="A303" s="39"/>
      <c r="B303" s="40"/>
      <c r="C303" s="220" t="s">
        <v>512</v>
      </c>
      <c r="D303" s="220" t="s">
        <v>202</v>
      </c>
      <c r="E303" s="221" t="s">
        <v>513</v>
      </c>
      <c r="F303" s="222" t="s">
        <v>514</v>
      </c>
      <c r="G303" s="223" t="s">
        <v>248</v>
      </c>
      <c r="H303" s="224">
        <v>4</v>
      </c>
      <c r="I303" s="225"/>
      <c r="J303" s="226">
        <f>ROUND(I303*H303,2)</f>
        <v>0</v>
      </c>
      <c r="K303" s="222" t="s">
        <v>206</v>
      </c>
      <c r="L303" s="45"/>
      <c r="M303" s="227" t="s">
        <v>1</v>
      </c>
      <c r="N303" s="228" t="s">
        <v>42</v>
      </c>
      <c r="O303" s="92"/>
      <c r="P303" s="229">
        <f>O303*H303</f>
        <v>0</v>
      </c>
      <c r="Q303" s="229">
        <v>0</v>
      </c>
      <c r="R303" s="229">
        <f>Q303*H303</f>
        <v>0</v>
      </c>
      <c r="S303" s="229">
        <v>0</v>
      </c>
      <c r="T303" s="230">
        <f>S303*H303</f>
        <v>0</v>
      </c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R303" s="231" t="s">
        <v>313</v>
      </c>
      <c r="AT303" s="231" t="s">
        <v>202</v>
      </c>
      <c r="AU303" s="231" t="s">
        <v>87</v>
      </c>
      <c r="AY303" s="18" t="s">
        <v>199</v>
      </c>
      <c r="BE303" s="232">
        <f>IF(N303="základní",J303,0)</f>
        <v>0</v>
      </c>
      <c r="BF303" s="232">
        <f>IF(N303="snížená",J303,0)</f>
        <v>0</v>
      </c>
      <c r="BG303" s="232">
        <f>IF(N303="zákl. přenesená",J303,0)</f>
        <v>0</v>
      </c>
      <c r="BH303" s="232">
        <f>IF(N303="sníž. přenesená",J303,0)</f>
        <v>0</v>
      </c>
      <c r="BI303" s="232">
        <f>IF(N303="nulová",J303,0)</f>
        <v>0</v>
      </c>
      <c r="BJ303" s="18" t="s">
        <v>85</v>
      </c>
      <c r="BK303" s="232">
        <f>ROUND(I303*H303,2)</f>
        <v>0</v>
      </c>
      <c r="BL303" s="18" t="s">
        <v>313</v>
      </c>
      <c r="BM303" s="231" t="s">
        <v>515</v>
      </c>
    </row>
    <row r="304" s="13" customFormat="1">
      <c r="A304" s="13"/>
      <c r="B304" s="233"/>
      <c r="C304" s="234"/>
      <c r="D304" s="235" t="s">
        <v>209</v>
      </c>
      <c r="E304" s="236" t="s">
        <v>1</v>
      </c>
      <c r="F304" s="237" t="s">
        <v>516</v>
      </c>
      <c r="G304" s="234"/>
      <c r="H304" s="236" t="s">
        <v>1</v>
      </c>
      <c r="I304" s="238"/>
      <c r="J304" s="234"/>
      <c r="K304" s="234"/>
      <c r="L304" s="239"/>
      <c r="M304" s="240"/>
      <c r="N304" s="241"/>
      <c r="O304" s="241"/>
      <c r="P304" s="241"/>
      <c r="Q304" s="241"/>
      <c r="R304" s="241"/>
      <c r="S304" s="241"/>
      <c r="T304" s="242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43" t="s">
        <v>209</v>
      </c>
      <c r="AU304" s="243" t="s">
        <v>87</v>
      </c>
      <c r="AV304" s="13" t="s">
        <v>85</v>
      </c>
      <c r="AW304" s="13" t="s">
        <v>33</v>
      </c>
      <c r="AX304" s="13" t="s">
        <v>77</v>
      </c>
      <c r="AY304" s="243" t="s">
        <v>199</v>
      </c>
    </row>
    <row r="305" s="14" customFormat="1">
      <c r="A305" s="14"/>
      <c r="B305" s="244"/>
      <c r="C305" s="245"/>
      <c r="D305" s="235" t="s">
        <v>209</v>
      </c>
      <c r="E305" s="246" t="s">
        <v>1</v>
      </c>
      <c r="F305" s="247" t="s">
        <v>207</v>
      </c>
      <c r="G305" s="245"/>
      <c r="H305" s="248">
        <v>4</v>
      </c>
      <c r="I305" s="249"/>
      <c r="J305" s="245"/>
      <c r="K305" s="245"/>
      <c r="L305" s="250"/>
      <c r="M305" s="251"/>
      <c r="N305" s="252"/>
      <c r="O305" s="252"/>
      <c r="P305" s="252"/>
      <c r="Q305" s="252"/>
      <c r="R305" s="252"/>
      <c r="S305" s="252"/>
      <c r="T305" s="253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54" t="s">
        <v>209</v>
      </c>
      <c r="AU305" s="254" t="s">
        <v>87</v>
      </c>
      <c r="AV305" s="14" t="s">
        <v>87</v>
      </c>
      <c r="AW305" s="14" t="s">
        <v>33</v>
      </c>
      <c r="AX305" s="14" t="s">
        <v>85</v>
      </c>
      <c r="AY305" s="254" t="s">
        <v>199</v>
      </c>
    </row>
    <row r="306" s="2" customFormat="1" ht="37.8" customHeight="1">
      <c r="A306" s="39"/>
      <c r="B306" s="40"/>
      <c r="C306" s="220" t="s">
        <v>517</v>
      </c>
      <c r="D306" s="220" t="s">
        <v>202</v>
      </c>
      <c r="E306" s="221" t="s">
        <v>518</v>
      </c>
      <c r="F306" s="222" t="s">
        <v>519</v>
      </c>
      <c r="G306" s="223" t="s">
        <v>205</v>
      </c>
      <c r="H306" s="224">
        <v>20</v>
      </c>
      <c r="I306" s="225"/>
      <c r="J306" s="226">
        <f>ROUND(I306*H306,2)</f>
        <v>0</v>
      </c>
      <c r="K306" s="222" t="s">
        <v>206</v>
      </c>
      <c r="L306" s="45"/>
      <c r="M306" s="227" t="s">
        <v>1</v>
      </c>
      <c r="N306" s="228" t="s">
        <v>42</v>
      </c>
      <c r="O306" s="92"/>
      <c r="P306" s="229">
        <f>O306*H306</f>
        <v>0</v>
      </c>
      <c r="Q306" s="229">
        <v>0</v>
      </c>
      <c r="R306" s="229">
        <f>Q306*H306</f>
        <v>0</v>
      </c>
      <c r="S306" s="229">
        <v>0</v>
      </c>
      <c r="T306" s="230">
        <f>S306*H306</f>
        <v>0</v>
      </c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R306" s="231" t="s">
        <v>313</v>
      </c>
      <c r="AT306" s="231" t="s">
        <v>202</v>
      </c>
      <c r="AU306" s="231" t="s">
        <v>87</v>
      </c>
      <c r="AY306" s="18" t="s">
        <v>199</v>
      </c>
      <c r="BE306" s="232">
        <f>IF(N306="základní",J306,0)</f>
        <v>0</v>
      </c>
      <c r="BF306" s="232">
        <f>IF(N306="snížená",J306,0)</f>
        <v>0</v>
      </c>
      <c r="BG306" s="232">
        <f>IF(N306="zákl. přenesená",J306,0)</f>
        <v>0</v>
      </c>
      <c r="BH306" s="232">
        <f>IF(N306="sníž. přenesená",J306,0)</f>
        <v>0</v>
      </c>
      <c r="BI306" s="232">
        <f>IF(N306="nulová",J306,0)</f>
        <v>0</v>
      </c>
      <c r="BJ306" s="18" t="s">
        <v>85</v>
      </c>
      <c r="BK306" s="232">
        <f>ROUND(I306*H306,2)</f>
        <v>0</v>
      </c>
      <c r="BL306" s="18" t="s">
        <v>313</v>
      </c>
      <c r="BM306" s="231" t="s">
        <v>520</v>
      </c>
    </row>
    <row r="307" s="14" customFormat="1">
      <c r="A307" s="14"/>
      <c r="B307" s="244"/>
      <c r="C307" s="245"/>
      <c r="D307" s="235" t="s">
        <v>209</v>
      </c>
      <c r="E307" s="246" t="s">
        <v>1</v>
      </c>
      <c r="F307" s="247" t="s">
        <v>336</v>
      </c>
      <c r="G307" s="245"/>
      <c r="H307" s="248">
        <v>20</v>
      </c>
      <c r="I307" s="249"/>
      <c r="J307" s="245"/>
      <c r="K307" s="245"/>
      <c r="L307" s="250"/>
      <c r="M307" s="251"/>
      <c r="N307" s="252"/>
      <c r="O307" s="252"/>
      <c r="P307" s="252"/>
      <c r="Q307" s="252"/>
      <c r="R307" s="252"/>
      <c r="S307" s="252"/>
      <c r="T307" s="253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54" t="s">
        <v>209</v>
      </c>
      <c r="AU307" s="254" t="s">
        <v>87</v>
      </c>
      <c r="AV307" s="14" t="s">
        <v>87</v>
      </c>
      <c r="AW307" s="14" t="s">
        <v>33</v>
      </c>
      <c r="AX307" s="14" t="s">
        <v>85</v>
      </c>
      <c r="AY307" s="254" t="s">
        <v>199</v>
      </c>
    </row>
    <row r="308" s="2" customFormat="1" ht="24.15" customHeight="1">
      <c r="A308" s="39"/>
      <c r="B308" s="40"/>
      <c r="C308" s="220" t="s">
        <v>521</v>
      </c>
      <c r="D308" s="220" t="s">
        <v>202</v>
      </c>
      <c r="E308" s="221" t="s">
        <v>522</v>
      </c>
      <c r="F308" s="222" t="s">
        <v>523</v>
      </c>
      <c r="G308" s="223" t="s">
        <v>205</v>
      </c>
      <c r="H308" s="224">
        <v>18.359999999999999</v>
      </c>
      <c r="I308" s="225"/>
      <c r="J308" s="226">
        <f>ROUND(I308*H308,2)</f>
        <v>0</v>
      </c>
      <c r="K308" s="222" t="s">
        <v>206</v>
      </c>
      <c r="L308" s="45"/>
      <c r="M308" s="227" t="s">
        <v>1</v>
      </c>
      <c r="N308" s="228" t="s">
        <v>42</v>
      </c>
      <c r="O308" s="92"/>
      <c r="P308" s="229">
        <f>O308*H308</f>
        <v>0</v>
      </c>
      <c r="Q308" s="229">
        <v>0</v>
      </c>
      <c r="R308" s="229">
        <f>Q308*H308</f>
        <v>0</v>
      </c>
      <c r="S308" s="229">
        <v>0</v>
      </c>
      <c r="T308" s="230">
        <f>S308*H308</f>
        <v>0</v>
      </c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R308" s="231" t="s">
        <v>313</v>
      </c>
      <c r="AT308" s="231" t="s">
        <v>202</v>
      </c>
      <c r="AU308" s="231" t="s">
        <v>87</v>
      </c>
      <c r="AY308" s="18" t="s">
        <v>199</v>
      </c>
      <c r="BE308" s="232">
        <f>IF(N308="základní",J308,0)</f>
        <v>0</v>
      </c>
      <c r="BF308" s="232">
        <f>IF(N308="snížená",J308,0)</f>
        <v>0</v>
      </c>
      <c r="BG308" s="232">
        <f>IF(N308="zákl. přenesená",J308,0)</f>
        <v>0</v>
      </c>
      <c r="BH308" s="232">
        <f>IF(N308="sníž. přenesená",J308,0)</f>
        <v>0</v>
      </c>
      <c r="BI308" s="232">
        <f>IF(N308="nulová",J308,0)</f>
        <v>0</v>
      </c>
      <c r="BJ308" s="18" t="s">
        <v>85</v>
      </c>
      <c r="BK308" s="232">
        <f>ROUND(I308*H308,2)</f>
        <v>0</v>
      </c>
      <c r="BL308" s="18" t="s">
        <v>313</v>
      </c>
      <c r="BM308" s="231" t="s">
        <v>524</v>
      </c>
    </row>
    <row r="309" s="2" customFormat="1" ht="24.15" customHeight="1">
      <c r="A309" s="39"/>
      <c r="B309" s="40"/>
      <c r="C309" s="220" t="s">
        <v>525</v>
      </c>
      <c r="D309" s="220" t="s">
        <v>202</v>
      </c>
      <c r="E309" s="221" t="s">
        <v>526</v>
      </c>
      <c r="F309" s="222" t="s">
        <v>527</v>
      </c>
      <c r="G309" s="223" t="s">
        <v>205</v>
      </c>
      <c r="H309" s="224">
        <v>20</v>
      </c>
      <c r="I309" s="225"/>
      <c r="J309" s="226">
        <f>ROUND(I309*H309,2)</f>
        <v>0</v>
      </c>
      <c r="K309" s="222" t="s">
        <v>206</v>
      </c>
      <c r="L309" s="45"/>
      <c r="M309" s="227" t="s">
        <v>1</v>
      </c>
      <c r="N309" s="228" t="s">
        <v>42</v>
      </c>
      <c r="O309" s="92"/>
      <c r="P309" s="229">
        <f>O309*H309</f>
        <v>0</v>
      </c>
      <c r="Q309" s="229">
        <v>0</v>
      </c>
      <c r="R309" s="229">
        <f>Q309*H309</f>
        <v>0</v>
      </c>
      <c r="S309" s="229">
        <v>0</v>
      </c>
      <c r="T309" s="230">
        <f>S309*H309</f>
        <v>0</v>
      </c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R309" s="231" t="s">
        <v>313</v>
      </c>
      <c r="AT309" s="231" t="s">
        <v>202</v>
      </c>
      <c r="AU309" s="231" t="s">
        <v>87</v>
      </c>
      <c r="AY309" s="18" t="s">
        <v>199</v>
      </c>
      <c r="BE309" s="232">
        <f>IF(N309="základní",J309,0)</f>
        <v>0</v>
      </c>
      <c r="BF309" s="232">
        <f>IF(N309="snížená",J309,0)</f>
        <v>0</v>
      </c>
      <c r="BG309" s="232">
        <f>IF(N309="zákl. přenesená",J309,0)</f>
        <v>0</v>
      </c>
      <c r="BH309" s="232">
        <f>IF(N309="sníž. přenesená",J309,0)</f>
        <v>0</v>
      </c>
      <c r="BI309" s="232">
        <f>IF(N309="nulová",J309,0)</f>
        <v>0</v>
      </c>
      <c r="BJ309" s="18" t="s">
        <v>85</v>
      </c>
      <c r="BK309" s="232">
        <f>ROUND(I309*H309,2)</f>
        <v>0</v>
      </c>
      <c r="BL309" s="18" t="s">
        <v>313</v>
      </c>
      <c r="BM309" s="231" t="s">
        <v>528</v>
      </c>
    </row>
    <row r="310" s="14" customFormat="1">
      <c r="A310" s="14"/>
      <c r="B310" s="244"/>
      <c r="C310" s="245"/>
      <c r="D310" s="235" t="s">
        <v>209</v>
      </c>
      <c r="E310" s="246" t="s">
        <v>1</v>
      </c>
      <c r="F310" s="247" t="s">
        <v>336</v>
      </c>
      <c r="G310" s="245"/>
      <c r="H310" s="248">
        <v>20</v>
      </c>
      <c r="I310" s="249"/>
      <c r="J310" s="245"/>
      <c r="K310" s="245"/>
      <c r="L310" s="250"/>
      <c r="M310" s="251"/>
      <c r="N310" s="252"/>
      <c r="O310" s="252"/>
      <c r="P310" s="252"/>
      <c r="Q310" s="252"/>
      <c r="R310" s="252"/>
      <c r="S310" s="252"/>
      <c r="T310" s="253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54" t="s">
        <v>209</v>
      </c>
      <c r="AU310" s="254" t="s">
        <v>87</v>
      </c>
      <c r="AV310" s="14" t="s">
        <v>87</v>
      </c>
      <c r="AW310" s="14" t="s">
        <v>33</v>
      </c>
      <c r="AX310" s="14" t="s">
        <v>85</v>
      </c>
      <c r="AY310" s="254" t="s">
        <v>199</v>
      </c>
    </row>
    <row r="311" s="2" customFormat="1" ht="44.25" customHeight="1">
      <c r="A311" s="39"/>
      <c r="B311" s="40"/>
      <c r="C311" s="220" t="s">
        <v>529</v>
      </c>
      <c r="D311" s="220" t="s">
        <v>202</v>
      </c>
      <c r="E311" s="221" t="s">
        <v>530</v>
      </c>
      <c r="F311" s="222" t="s">
        <v>531</v>
      </c>
      <c r="G311" s="223" t="s">
        <v>308</v>
      </c>
      <c r="H311" s="224">
        <v>0.437</v>
      </c>
      <c r="I311" s="225"/>
      <c r="J311" s="226">
        <f>ROUND(I311*H311,2)</f>
        <v>0</v>
      </c>
      <c r="K311" s="222" t="s">
        <v>206</v>
      </c>
      <c r="L311" s="45"/>
      <c r="M311" s="227" t="s">
        <v>1</v>
      </c>
      <c r="N311" s="228" t="s">
        <v>42</v>
      </c>
      <c r="O311" s="92"/>
      <c r="P311" s="229">
        <f>O311*H311</f>
        <v>0</v>
      </c>
      <c r="Q311" s="229">
        <v>0</v>
      </c>
      <c r="R311" s="229">
        <f>Q311*H311</f>
        <v>0</v>
      </c>
      <c r="S311" s="229">
        <v>0</v>
      </c>
      <c r="T311" s="230">
        <f>S311*H311</f>
        <v>0</v>
      </c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R311" s="231" t="s">
        <v>313</v>
      </c>
      <c r="AT311" s="231" t="s">
        <v>202</v>
      </c>
      <c r="AU311" s="231" t="s">
        <v>87</v>
      </c>
      <c r="AY311" s="18" t="s">
        <v>199</v>
      </c>
      <c r="BE311" s="232">
        <f>IF(N311="základní",J311,0)</f>
        <v>0</v>
      </c>
      <c r="BF311" s="232">
        <f>IF(N311="snížená",J311,0)</f>
        <v>0</v>
      </c>
      <c r="BG311" s="232">
        <f>IF(N311="zákl. přenesená",J311,0)</f>
        <v>0</v>
      </c>
      <c r="BH311" s="232">
        <f>IF(N311="sníž. přenesená",J311,0)</f>
        <v>0</v>
      </c>
      <c r="BI311" s="232">
        <f>IF(N311="nulová",J311,0)</f>
        <v>0</v>
      </c>
      <c r="BJ311" s="18" t="s">
        <v>85</v>
      </c>
      <c r="BK311" s="232">
        <f>ROUND(I311*H311,2)</f>
        <v>0</v>
      </c>
      <c r="BL311" s="18" t="s">
        <v>313</v>
      </c>
      <c r="BM311" s="231" t="s">
        <v>532</v>
      </c>
    </row>
    <row r="312" s="2" customFormat="1" ht="49.05" customHeight="1">
      <c r="A312" s="39"/>
      <c r="B312" s="40"/>
      <c r="C312" s="220" t="s">
        <v>533</v>
      </c>
      <c r="D312" s="220" t="s">
        <v>202</v>
      </c>
      <c r="E312" s="221" t="s">
        <v>534</v>
      </c>
      <c r="F312" s="222" t="s">
        <v>535</v>
      </c>
      <c r="G312" s="223" t="s">
        <v>308</v>
      </c>
      <c r="H312" s="224">
        <v>0.437</v>
      </c>
      <c r="I312" s="225"/>
      <c r="J312" s="226">
        <f>ROUND(I312*H312,2)</f>
        <v>0</v>
      </c>
      <c r="K312" s="222" t="s">
        <v>206</v>
      </c>
      <c r="L312" s="45"/>
      <c r="M312" s="227" t="s">
        <v>1</v>
      </c>
      <c r="N312" s="228" t="s">
        <v>42</v>
      </c>
      <c r="O312" s="92"/>
      <c r="P312" s="229">
        <f>O312*H312</f>
        <v>0</v>
      </c>
      <c r="Q312" s="229">
        <v>0</v>
      </c>
      <c r="R312" s="229">
        <f>Q312*H312</f>
        <v>0</v>
      </c>
      <c r="S312" s="229">
        <v>0</v>
      </c>
      <c r="T312" s="230">
        <f>S312*H312</f>
        <v>0</v>
      </c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R312" s="231" t="s">
        <v>313</v>
      </c>
      <c r="AT312" s="231" t="s">
        <v>202</v>
      </c>
      <c r="AU312" s="231" t="s">
        <v>87</v>
      </c>
      <c r="AY312" s="18" t="s">
        <v>199</v>
      </c>
      <c r="BE312" s="232">
        <f>IF(N312="základní",J312,0)</f>
        <v>0</v>
      </c>
      <c r="BF312" s="232">
        <f>IF(N312="snížená",J312,0)</f>
        <v>0</v>
      </c>
      <c r="BG312" s="232">
        <f>IF(N312="zákl. přenesená",J312,0)</f>
        <v>0</v>
      </c>
      <c r="BH312" s="232">
        <f>IF(N312="sníž. přenesená",J312,0)</f>
        <v>0</v>
      </c>
      <c r="BI312" s="232">
        <f>IF(N312="nulová",J312,0)</f>
        <v>0</v>
      </c>
      <c r="BJ312" s="18" t="s">
        <v>85</v>
      </c>
      <c r="BK312" s="232">
        <f>ROUND(I312*H312,2)</f>
        <v>0</v>
      </c>
      <c r="BL312" s="18" t="s">
        <v>313</v>
      </c>
      <c r="BM312" s="231" t="s">
        <v>536</v>
      </c>
    </row>
    <row r="313" s="2" customFormat="1" ht="49.05" customHeight="1">
      <c r="A313" s="39"/>
      <c r="B313" s="40"/>
      <c r="C313" s="220" t="s">
        <v>537</v>
      </c>
      <c r="D313" s="220" t="s">
        <v>202</v>
      </c>
      <c r="E313" s="221" t="s">
        <v>538</v>
      </c>
      <c r="F313" s="222" t="s">
        <v>539</v>
      </c>
      <c r="G313" s="223" t="s">
        <v>308</v>
      </c>
      <c r="H313" s="224">
        <v>0.437</v>
      </c>
      <c r="I313" s="225"/>
      <c r="J313" s="226">
        <f>ROUND(I313*H313,2)</f>
        <v>0</v>
      </c>
      <c r="K313" s="222" t="s">
        <v>206</v>
      </c>
      <c r="L313" s="45"/>
      <c r="M313" s="227" t="s">
        <v>1</v>
      </c>
      <c r="N313" s="228" t="s">
        <v>42</v>
      </c>
      <c r="O313" s="92"/>
      <c r="P313" s="229">
        <f>O313*H313</f>
        <v>0</v>
      </c>
      <c r="Q313" s="229">
        <v>0</v>
      </c>
      <c r="R313" s="229">
        <f>Q313*H313</f>
        <v>0</v>
      </c>
      <c r="S313" s="229">
        <v>0</v>
      </c>
      <c r="T313" s="230">
        <f>S313*H313</f>
        <v>0</v>
      </c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R313" s="231" t="s">
        <v>313</v>
      </c>
      <c r="AT313" s="231" t="s">
        <v>202</v>
      </c>
      <c r="AU313" s="231" t="s">
        <v>87</v>
      </c>
      <c r="AY313" s="18" t="s">
        <v>199</v>
      </c>
      <c r="BE313" s="232">
        <f>IF(N313="základní",J313,0)</f>
        <v>0</v>
      </c>
      <c r="BF313" s="232">
        <f>IF(N313="snížená",J313,0)</f>
        <v>0</v>
      </c>
      <c r="BG313" s="232">
        <f>IF(N313="zákl. přenesená",J313,0)</f>
        <v>0</v>
      </c>
      <c r="BH313" s="232">
        <f>IF(N313="sníž. přenesená",J313,0)</f>
        <v>0</v>
      </c>
      <c r="BI313" s="232">
        <f>IF(N313="nulová",J313,0)</f>
        <v>0</v>
      </c>
      <c r="BJ313" s="18" t="s">
        <v>85</v>
      </c>
      <c r="BK313" s="232">
        <f>ROUND(I313*H313,2)</f>
        <v>0</v>
      </c>
      <c r="BL313" s="18" t="s">
        <v>313</v>
      </c>
      <c r="BM313" s="231" t="s">
        <v>540</v>
      </c>
    </row>
    <row r="314" s="12" customFormat="1" ht="22.8" customHeight="1">
      <c r="A314" s="12"/>
      <c r="B314" s="204"/>
      <c r="C314" s="205"/>
      <c r="D314" s="206" t="s">
        <v>76</v>
      </c>
      <c r="E314" s="218" t="s">
        <v>541</v>
      </c>
      <c r="F314" s="218" t="s">
        <v>542</v>
      </c>
      <c r="G314" s="205"/>
      <c r="H314" s="205"/>
      <c r="I314" s="208"/>
      <c r="J314" s="219">
        <f>BK314</f>
        <v>0</v>
      </c>
      <c r="K314" s="205"/>
      <c r="L314" s="210"/>
      <c r="M314" s="211"/>
      <c r="N314" s="212"/>
      <c r="O314" s="212"/>
      <c r="P314" s="213">
        <f>SUM(P315:P318)</f>
        <v>0</v>
      </c>
      <c r="Q314" s="212"/>
      <c r="R314" s="213">
        <f>SUM(R315:R318)</f>
        <v>0.00044000000000000002</v>
      </c>
      <c r="S314" s="212"/>
      <c r="T314" s="214">
        <f>SUM(T315:T318)</f>
        <v>0</v>
      </c>
      <c r="U314" s="12"/>
      <c r="V314" s="12"/>
      <c r="W314" s="12"/>
      <c r="X314" s="12"/>
      <c r="Y314" s="12"/>
      <c r="Z314" s="12"/>
      <c r="AA314" s="12"/>
      <c r="AB314" s="12"/>
      <c r="AC314" s="12"/>
      <c r="AD314" s="12"/>
      <c r="AE314" s="12"/>
      <c r="AR314" s="215" t="s">
        <v>87</v>
      </c>
      <c r="AT314" s="216" t="s">
        <v>76</v>
      </c>
      <c r="AU314" s="216" t="s">
        <v>85</v>
      </c>
      <c r="AY314" s="215" t="s">
        <v>199</v>
      </c>
      <c r="BK314" s="217">
        <f>SUM(BK315:BK318)</f>
        <v>0</v>
      </c>
    </row>
    <row r="315" s="2" customFormat="1" ht="33" customHeight="1">
      <c r="A315" s="39"/>
      <c r="B315" s="40"/>
      <c r="C315" s="220" t="s">
        <v>543</v>
      </c>
      <c r="D315" s="220" t="s">
        <v>202</v>
      </c>
      <c r="E315" s="221" t="s">
        <v>544</v>
      </c>
      <c r="F315" s="222" t="s">
        <v>545</v>
      </c>
      <c r="G315" s="223" t="s">
        <v>248</v>
      </c>
      <c r="H315" s="224">
        <v>1</v>
      </c>
      <c r="I315" s="225"/>
      <c r="J315" s="226">
        <f>ROUND(I315*H315,2)</f>
        <v>0</v>
      </c>
      <c r="K315" s="222" t="s">
        <v>206</v>
      </c>
      <c r="L315" s="45"/>
      <c r="M315" s="227" t="s">
        <v>1</v>
      </c>
      <c r="N315" s="228" t="s">
        <v>42</v>
      </c>
      <c r="O315" s="92"/>
      <c r="P315" s="229">
        <f>O315*H315</f>
        <v>0</v>
      </c>
      <c r="Q315" s="229">
        <v>0</v>
      </c>
      <c r="R315" s="229">
        <f>Q315*H315</f>
        <v>0</v>
      </c>
      <c r="S315" s="229">
        <v>0</v>
      </c>
      <c r="T315" s="230">
        <f>S315*H315</f>
        <v>0</v>
      </c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R315" s="231" t="s">
        <v>313</v>
      </c>
      <c r="AT315" s="231" t="s">
        <v>202</v>
      </c>
      <c r="AU315" s="231" t="s">
        <v>87</v>
      </c>
      <c r="AY315" s="18" t="s">
        <v>199</v>
      </c>
      <c r="BE315" s="232">
        <f>IF(N315="základní",J315,0)</f>
        <v>0</v>
      </c>
      <c r="BF315" s="232">
        <f>IF(N315="snížená",J315,0)</f>
        <v>0</v>
      </c>
      <c r="BG315" s="232">
        <f>IF(N315="zákl. přenesená",J315,0)</f>
        <v>0</v>
      </c>
      <c r="BH315" s="232">
        <f>IF(N315="sníž. přenesená",J315,0)</f>
        <v>0</v>
      </c>
      <c r="BI315" s="232">
        <f>IF(N315="nulová",J315,0)</f>
        <v>0</v>
      </c>
      <c r="BJ315" s="18" t="s">
        <v>85</v>
      </c>
      <c r="BK315" s="232">
        <f>ROUND(I315*H315,2)</f>
        <v>0</v>
      </c>
      <c r="BL315" s="18" t="s">
        <v>313</v>
      </c>
      <c r="BM315" s="231" t="s">
        <v>546</v>
      </c>
    </row>
    <row r="316" s="2" customFormat="1">
      <c r="A316" s="39"/>
      <c r="B316" s="40"/>
      <c r="C316" s="41"/>
      <c r="D316" s="235" t="s">
        <v>275</v>
      </c>
      <c r="E316" s="41"/>
      <c r="F316" s="265" t="s">
        <v>547</v>
      </c>
      <c r="G316" s="41"/>
      <c r="H316" s="41"/>
      <c r="I316" s="266"/>
      <c r="J316" s="41"/>
      <c r="K316" s="41"/>
      <c r="L316" s="45"/>
      <c r="M316" s="267"/>
      <c r="N316" s="268"/>
      <c r="O316" s="92"/>
      <c r="P316" s="92"/>
      <c r="Q316" s="92"/>
      <c r="R316" s="92"/>
      <c r="S316" s="92"/>
      <c r="T316" s="93"/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T316" s="18" t="s">
        <v>275</v>
      </c>
      <c r="AU316" s="18" t="s">
        <v>87</v>
      </c>
    </row>
    <row r="317" s="14" customFormat="1">
      <c r="A317" s="14"/>
      <c r="B317" s="244"/>
      <c r="C317" s="245"/>
      <c r="D317" s="235" t="s">
        <v>209</v>
      </c>
      <c r="E317" s="246" t="s">
        <v>1</v>
      </c>
      <c r="F317" s="247" t="s">
        <v>548</v>
      </c>
      <c r="G317" s="245"/>
      <c r="H317" s="248">
        <v>1</v>
      </c>
      <c r="I317" s="249"/>
      <c r="J317" s="245"/>
      <c r="K317" s="245"/>
      <c r="L317" s="250"/>
      <c r="M317" s="251"/>
      <c r="N317" s="252"/>
      <c r="O317" s="252"/>
      <c r="P317" s="252"/>
      <c r="Q317" s="252"/>
      <c r="R317" s="252"/>
      <c r="S317" s="252"/>
      <c r="T317" s="253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54" t="s">
        <v>209</v>
      </c>
      <c r="AU317" s="254" t="s">
        <v>87</v>
      </c>
      <c r="AV317" s="14" t="s">
        <v>87</v>
      </c>
      <c r="AW317" s="14" t="s">
        <v>33</v>
      </c>
      <c r="AX317" s="14" t="s">
        <v>85</v>
      </c>
      <c r="AY317" s="254" t="s">
        <v>199</v>
      </c>
    </row>
    <row r="318" s="2" customFormat="1" ht="44.25" customHeight="1">
      <c r="A318" s="39"/>
      <c r="B318" s="40"/>
      <c r="C318" s="255" t="s">
        <v>549</v>
      </c>
      <c r="D318" s="255" t="s">
        <v>252</v>
      </c>
      <c r="E318" s="256" t="s">
        <v>550</v>
      </c>
      <c r="F318" s="257" t="s">
        <v>551</v>
      </c>
      <c r="G318" s="258" t="s">
        <v>248</v>
      </c>
      <c r="H318" s="259">
        <v>1</v>
      </c>
      <c r="I318" s="260"/>
      <c r="J318" s="261">
        <f>ROUND(I318*H318,2)</f>
        <v>0</v>
      </c>
      <c r="K318" s="257" t="s">
        <v>1</v>
      </c>
      <c r="L318" s="262"/>
      <c r="M318" s="263" t="s">
        <v>1</v>
      </c>
      <c r="N318" s="264" t="s">
        <v>42</v>
      </c>
      <c r="O318" s="92"/>
      <c r="P318" s="229">
        <f>O318*H318</f>
        <v>0</v>
      </c>
      <c r="Q318" s="229">
        <v>0.00044000000000000002</v>
      </c>
      <c r="R318" s="229">
        <f>Q318*H318</f>
        <v>0.00044000000000000002</v>
      </c>
      <c r="S318" s="229">
        <v>0</v>
      </c>
      <c r="T318" s="230">
        <f>S318*H318</f>
        <v>0</v>
      </c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R318" s="231" t="s">
        <v>383</v>
      </c>
      <c r="AT318" s="231" t="s">
        <v>252</v>
      </c>
      <c r="AU318" s="231" t="s">
        <v>87</v>
      </c>
      <c r="AY318" s="18" t="s">
        <v>199</v>
      </c>
      <c r="BE318" s="232">
        <f>IF(N318="základní",J318,0)</f>
        <v>0</v>
      </c>
      <c r="BF318" s="232">
        <f>IF(N318="snížená",J318,0)</f>
        <v>0</v>
      </c>
      <c r="BG318" s="232">
        <f>IF(N318="zákl. přenesená",J318,0)</f>
        <v>0</v>
      </c>
      <c r="BH318" s="232">
        <f>IF(N318="sníž. přenesená",J318,0)</f>
        <v>0</v>
      </c>
      <c r="BI318" s="232">
        <f>IF(N318="nulová",J318,0)</f>
        <v>0</v>
      </c>
      <c r="BJ318" s="18" t="s">
        <v>85</v>
      </c>
      <c r="BK318" s="232">
        <f>ROUND(I318*H318,2)</f>
        <v>0</v>
      </c>
      <c r="BL318" s="18" t="s">
        <v>313</v>
      </c>
      <c r="BM318" s="231" t="s">
        <v>552</v>
      </c>
    </row>
    <row r="319" s="12" customFormat="1" ht="22.8" customHeight="1">
      <c r="A319" s="12"/>
      <c r="B319" s="204"/>
      <c r="C319" s="205"/>
      <c r="D319" s="206" t="s">
        <v>76</v>
      </c>
      <c r="E319" s="218" t="s">
        <v>553</v>
      </c>
      <c r="F319" s="218" t="s">
        <v>554</v>
      </c>
      <c r="G319" s="205"/>
      <c r="H319" s="205"/>
      <c r="I319" s="208"/>
      <c r="J319" s="219">
        <f>BK319</f>
        <v>0</v>
      </c>
      <c r="K319" s="205"/>
      <c r="L319" s="210"/>
      <c r="M319" s="211"/>
      <c r="N319" s="212"/>
      <c r="O319" s="212"/>
      <c r="P319" s="213">
        <f>SUM(P320:P393)</f>
        <v>0</v>
      </c>
      <c r="Q319" s="212"/>
      <c r="R319" s="213">
        <f>SUM(R320:R393)</f>
        <v>4.9664916400000001</v>
      </c>
      <c r="S319" s="212"/>
      <c r="T319" s="214">
        <f>SUM(T320:T393)</f>
        <v>5.1630029999999998</v>
      </c>
      <c r="U319" s="12"/>
      <c r="V319" s="12"/>
      <c r="W319" s="12"/>
      <c r="X319" s="12"/>
      <c r="Y319" s="12"/>
      <c r="Z319" s="12"/>
      <c r="AA319" s="12"/>
      <c r="AB319" s="12"/>
      <c r="AC319" s="12"/>
      <c r="AD319" s="12"/>
      <c r="AE319" s="12"/>
      <c r="AR319" s="215" t="s">
        <v>87</v>
      </c>
      <c r="AT319" s="216" t="s">
        <v>76</v>
      </c>
      <c r="AU319" s="216" t="s">
        <v>85</v>
      </c>
      <c r="AY319" s="215" t="s">
        <v>199</v>
      </c>
      <c r="BK319" s="217">
        <f>SUM(BK320:BK393)</f>
        <v>0</v>
      </c>
    </row>
    <row r="320" s="2" customFormat="1" ht="55.5" customHeight="1">
      <c r="A320" s="39"/>
      <c r="B320" s="40"/>
      <c r="C320" s="220" t="s">
        <v>555</v>
      </c>
      <c r="D320" s="220" t="s">
        <v>202</v>
      </c>
      <c r="E320" s="221" t="s">
        <v>556</v>
      </c>
      <c r="F320" s="222" t="s">
        <v>557</v>
      </c>
      <c r="G320" s="223" t="s">
        <v>205</v>
      </c>
      <c r="H320" s="224">
        <v>7.5</v>
      </c>
      <c r="I320" s="225"/>
      <c r="J320" s="226">
        <f>ROUND(I320*H320,2)</f>
        <v>0</v>
      </c>
      <c r="K320" s="222" t="s">
        <v>206</v>
      </c>
      <c r="L320" s="45"/>
      <c r="M320" s="227" t="s">
        <v>1</v>
      </c>
      <c r="N320" s="228" t="s">
        <v>42</v>
      </c>
      <c r="O320" s="92"/>
      <c r="P320" s="229">
        <f>O320*H320</f>
        <v>0</v>
      </c>
      <c r="Q320" s="229">
        <v>0.031060000000000001</v>
      </c>
      <c r="R320" s="229">
        <f>Q320*H320</f>
        <v>0.23295000000000002</v>
      </c>
      <c r="S320" s="229">
        <v>0</v>
      </c>
      <c r="T320" s="230">
        <f>S320*H320</f>
        <v>0</v>
      </c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R320" s="231" t="s">
        <v>313</v>
      </c>
      <c r="AT320" s="231" t="s">
        <v>202</v>
      </c>
      <c r="AU320" s="231" t="s">
        <v>87</v>
      </c>
      <c r="AY320" s="18" t="s">
        <v>199</v>
      </c>
      <c r="BE320" s="232">
        <f>IF(N320="základní",J320,0)</f>
        <v>0</v>
      </c>
      <c r="BF320" s="232">
        <f>IF(N320="snížená",J320,0)</f>
        <v>0</v>
      </c>
      <c r="BG320" s="232">
        <f>IF(N320="zákl. přenesená",J320,0)</f>
        <v>0</v>
      </c>
      <c r="BH320" s="232">
        <f>IF(N320="sníž. přenesená",J320,0)</f>
        <v>0</v>
      </c>
      <c r="BI320" s="232">
        <f>IF(N320="nulová",J320,0)</f>
        <v>0</v>
      </c>
      <c r="BJ320" s="18" t="s">
        <v>85</v>
      </c>
      <c r="BK320" s="232">
        <f>ROUND(I320*H320,2)</f>
        <v>0</v>
      </c>
      <c r="BL320" s="18" t="s">
        <v>313</v>
      </c>
      <c r="BM320" s="231" t="s">
        <v>558</v>
      </c>
    </row>
    <row r="321" s="13" customFormat="1">
      <c r="A321" s="13"/>
      <c r="B321" s="233"/>
      <c r="C321" s="234"/>
      <c r="D321" s="235" t="s">
        <v>209</v>
      </c>
      <c r="E321" s="236" t="s">
        <v>1</v>
      </c>
      <c r="F321" s="237" t="s">
        <v>559</v>
      </c>
      <c r="G321" s="234"/>
      <c r="H321" s="236" t="s">
        <v>1</v>
      </c>
      <c r="I321" s="238"/>
      <c r="J321" s="234"/>
      <c r="K321" s="234"/>
      <c r="L321" s="239"/>
      <c r="M321" s="240"/>
      <c r="N321" s="241"/>
      <c r="O321" s="241"/>
      <c r="P321" s="241"/>
      <c r="Q321" s="241"/>
      <c r="R321" s="241"/>
      <c r="S321" s="241"/>
      <c r="T321" s="242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43" t="s">
        <v>209</v>
      </c>
      <c r="AU321" s="243" t="s">
        <v>87</v>
      </c>
      <c r="AV321" s="13" t="s">
        <v>85</v>
      </c>
      <c r="AW321" s="13" t="s">
        <v>33</v>
      </c>
      <c r="AX321" s="13" t="s">
        <v>77</v>
      </c>
      <c r="AY321" s="243" t="s">
        <v>199</v>
      </c>
    </row>
    <row r="322" s="14" customFormat="1">
      <c r="A322" s="14"/>
      <c r="B322" s="244"/>
      <c r="C322" s="245"/>
      <c r="D322" s="235" t="s">
        <v>209</v>
      </c>
      <c r="E322" s="246" t="s">
        <v>1</v>
      </c>
      <c r="F322" s="247" t="s">
        <v>560</v>
      </c>
      <c r="G322" s="245"/>
      <c r="H322" s="248">
        <v>7.5</v>
      </c>
      <c r="I322" s="249"/>
      <c r="J322" s="245"/>
      <c r="K322" s="245"/>
      <c r="L322" s="250"/>
      <c r="M322" s="251"/>
      <c r="N322" s="252"/>
      <c r="O322" s="252"/>
      <c r="P322" s="252"/>
      <c r="Q322" s="252"/>
      <c r="R322" s="252"/>
      <c r="S322" s="252"/>
      <c r="T322" s="253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54" t="s">
        <v>209</v>
      </c>
      <c r="AU322" s="254" t="s">
        <v>87</v>
      </c>
      <c r="AV322" s="14" t="s">
        <v>87</v>
      </c>
      <c r="AW322" s="14" t="s">
        <v>33</v>
      </c>
      <c r="AX322" s="14" t="s">
        <v>85</v>
      </c>
      <c r="AY322" s="254" t="s">
        <v>199</v>
      </c>
    </row>
    <row r="323" s="2" customFormat="1" ht="55.5" customHeight="1">
      <c r="A323" s="39"/>
      <c r="B323" s="40"/>
      <c r="C323" s="220" t="s">
        <v>561</v>
      </c>
      <c r="D323" s="220" t="s">
        <v>202</v>
      </c>
      <c r="E323" s="221" t="s">
        <v>562</v>
      </c>
      <c r="F323" s="222" t="s">
        <v>563</v>
      </c>
      <c r="G323" s="223" t="s">
        <v>205</v>
      </c>
      <c r="H323" s="224">
        <v>143.744</v>
      </c>
      <c r="I323" s="225"/>
      <c r="J323" s="226">
        <f>ROUND(I323*H323,2)</f>
        <v>0</v>
      </c>
      <c r="K323" s="222" t="s">
        <v>206</v>
      </c>
      <c r="L323" s="45"/>
      <c r="M323" s="227" t="s">
        <v>1</v>
      </c>
      <c r="N323" s="228" t="s">
        <v>42</v>
      </c>
      <c r="O323" s="92"/>
      <c r="P323" s="229">
        <f>O323*H323</f>
        <v>0</v>
      </c>
      <c r="Q323" s="229">
        <v>0.031809999999999998</v>
      </c>
      <c r="R323" s="229">
        <f>Q323*H323</f>
        <v>4.5724966399999998</v>
      </c>
      <c r="S323" s="229">
        <v>0</v>
      </c>
      <c r="T323" s="230">
        <f>S323*H323</f>
        <v>0</v>
      </c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R323" s="231" t="s">
        <v>313</v>
      </c>
      <c r="AT323" s="231" t="s">
        <v>202</v>
      </c>
      <c r="AU323" s="231" t="s">
        <v>87</v>
      </c>
      <c r="AY323" s="18" t="s">
        <v>199</v>
      </c>
      <c r="BE323" s="232">
        <f>IF(N323="základní",J323,0)</f>
        <v>0</v>
      </c>
      <c r="BF323" s="232">
        <f>IF(N323="snížená",J323,0)</f>
        <v>0</v>
      </c>
      <c r="BG323" s="232">
        <f>IF(N323="zákl. přenesená",J323,0)</f>
        <v>0</v>
      </c>
      <c r="BH323" s="232">
        <f>IF(N323="sníž. přenesená",J323,0)</f>
        <v>0</v>
      </c>
      <c r="BI323" s="232">
        <f>IF(N323="nulová",J323,0)</f>
        <v>0</v>
      </c>
      <c r="BJ323" s="18" t="s">
        <v>85</v>
      </c>
      <c r="BK323" s="232">
        <f>ROUND(I323*H323,2)</f>
        <v>0</v>
      </c>
      <c r="BL323" s="18" t="s">
        <v>313</v>
      </c>
      <c r="BM323" s="231" t="s">
        <v>564</v>
      </c>
    </row>
    <row r="324" s="13" customFormat="1">
      <c r="A324" s="13"/>
      <c r="B324" s="233"/>
      <c r="C324" s="234"/>
      <c r="D324" s="235" t="s">
        <v>209</v>
      </c>
      <c r="E324" s="236" t="s">
        <v>1</v>
      </c>
      <c r="F324" s="237" t="s">
        <v>222</v>
      </c>
      <c r="G324" s="234"/>
      <c r="H324" s="236" t="s">
        <v>1</v>
      </c>
      <c r="I324" s="238"/>
      <c r="J324" s="234"/>
      <c r="K324" s="234"/>
      <c r="L324" s="239"/>
      <c r="M324" s="240"/>
      <c r="N324" s="241"/>
      <c r="O324" s="241"/>
      <c r="P324" s="241"/>
      <c r="Q324" s="241"/>
      <c r="R324" s="241"/>
      <c r="S324" s="241"/>
      <c r="T324" s="242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43" t="s">
        <v>209</v>
      </c>
      <c r="AU324" s="243" t="s">
        <v>87</v>
      </c>
      <c r="AV324" s="13" t="s">
        <v>85</v>
      </c>
      <c r="AW324" s="13" t="s">
        <v>33</v>
      </c>
      <c r="AX324" s="13" t="s">
        <v>77</v>
      </c>
      <c r="AY324" s="243" t="s">
        <v>199</v>
      </c>
    </row>
    <row r="325" s="14" customFormat="1">
      <c r="A325" s="14"/>
      <c r="B325" s="244"/>
      <c r="C325" s="245"/>
      <c r="D325" s="235" t="s">
        <v>209</v>
      </c>
      <c r="E325" s="246" t="s">
        <v>1</v>
      </c>
      <c r="F325" s="247" t="s">
        <v>565</v>
      </c>
      <c r="G325" s="245"/>
      <c r="H325" s="248">
        <v>6.5720000000000001</v>
      </c>
      <c r="I325" s="249"/>
      <c r="J325" s="245"/>
      <c r="K325" s="245"/>
      <c r="L325" s="250"/>
      <c r="M325" s="251"/>
      <c r="N325" s="252"/>
      <c r="O325" s="252"/>
      <c r="P325" s="252"/>
      <c r="Q325" s="252"/>
      <c r="R325" s="252"/>
      <c r="S325" s="252"/>
      <c r="T325" s="253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54" t="s">
        <v>209</v>
      </c>
      <c r="AU325" s="254" t="s">
        <v>87</v>
      </c>
      <c r="AV325" s="14" t="s">
        <v>87</v>
      </c>
      <c r="AW325" s="14" t="s">
        <v>33</v>
      </c>
      <c r="AX325" s="14" t="s">
        <v>77</v>
      </c>
      <c r="AY325" s="254" t="s">
        <v>199</v>
      </c>
    </row>
    <row r="326" s="14" customFormat="1">
      <c r="A326" s="14"/>
      <c r="B326" s="244"/>
      <c r="C326" s="245"/>
      <c r="D326" s="235" t="s">
        <v>209</v>
      </c>
      <c r="E326" s="246" t="s">
        <v>1</v>
      </c>
      <c r="F326" s="247" t="s">
        <v>566</v>
      </c>
      <c r="G326" s="245"/>
      <c r="H326" s="248">
        <v>25.416</v>
      </c>
      <c r="I326" s="249"/>
      <c r="J326" s="245"/>
      <c r="K326" s="245"/>
      <c r="L326" s="250"/>
      <c r="M326" s="251"/>
      <c r="N326" s="252"/>
      <c r="O326" s="252"/>
      <c r="P326" s="252"/>
      <c r="Q326" s="252"/>
      <c r="R326" s="252"/>
      <c r="S326" s="252"/>
      <c r="T326" s="253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54" t="s">
        <v>209</v>
      </c>
      <c r="AU326" s="254" t="s">
        <v>87</v>
      </c>
      <c r="AV326" s="14" t="s">
        <v>87</v>
      </c>
      <c r="AW326" s="14" t="s">
        <v>33</v>
      </c>
      <c r="AX326" s="14" t="s">
        <v>77</v>
      </c>
      <c r="AY326" s="254" t="s">
        <v>199</v>
      </c>
    </row>
    <row r="327" s="14" customFormat="1">
      <c r="A327" s="14"/>
      <c r="B327" s="244"/>
      <c r="C327" s="245"/>
      <c r="D327" s="235" t="s">
        <v>209</v>
      </c>
      <c r="E327" s="246" t="s">
        <v>1</v>
      </c>
      <c r="F327" s="247" t="s">
        <v>567</v>
      </c>
      <c r="G327" s="245"/>
      <c r="H327" s="248">
        <v>8.4600000000000009</v>
      </c>
      <c r="I327" s="249"/>
      <c r="J327" s="245"/>
      <c r="K327" s="245"/>
      <c r="L327" s="250"/>
      <c r="M327" s="251"/>
      <c r="N327" s="252"/>
      <c r="O327" s="252"/>
      <c r="P327" s="252"/>
      <c r="Q327" s="252"/>
      <c r="R327" s="252"/>
      <c r="S327" s="252"/>
      <c r="T327" s="253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54" t="s">
        <v>209</v>
      </c>
      <c r="AU327" s="254" t="s">
        <v>87</v>
      </c>
      <c r="AV327" s="14" t="s">
        <v>87</v>
      </c>
      <c r="AW327" s="14" t="s">
        <v>33</v>
      </c>
      <c r="AX327" s="14" t="s">
        <v>77</v>
      </c>
      <c r="AY327" s="254" t="s">
        <v>199</v>
      </c>
    </row>
    <row r="328" s="14" customFormat="1">
      <c r="A328" s="14"/>
      <c r="B328" s="244"/>
      <c r="C328" s="245"/>
      <c r="D328" s="235" t="s">
        <v>209</v>
      </c>
      <c r="E328" s="246" t="s">
        <v>1</v>
      </c>
      <c r="F328" s="247" t="s">
        <v>568</v>
      </c>
      <c r="G328" s="245"/>
      <c r="H328" s="248">
        <v>1.6000000000000001</v>
      </c>
      <c r="I328" s="249"/>
      <c r="J328" s="245"/>
      <c r="K328" s="245"/>
      <c r="L328" s="250"/>
      <c r="M328" s="251"/>
      <c r="N328" s="252"/>
      <c r="O328" s="252"/>
      <c r="P328" s="252"/>
      <c r="Q328" s="252"/>
      <c r="R328" s="252"/>
      <c r="S328" s="252"/>
      <c r="T328" s="253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54" t="s">
        <v>209</v>
      </c>
      <c r="AU328" s="254" t="s">
        <v>87</v>
      </c>
      <c r="AV328" s="14" t="s">
        <v>87</v>
      </c>
      <c r="AW328" s="14" t="s">
        <v>33</v>
      </c>
      <c r="AX328" s="14" t="s">
        <v>77</v>
      </c>
      <c r="AY328" s="254" t="s">
        <v>199</v>
      </c>
    </row>
    <row r="329" s="14" customFormat="1">
      <c r="A329" s="14"/>
      <c r="B329" s="244"/>
      <c r="C329" s="245"/>
      <c r="D329" s="235" t="s">
        <v>209</v>
      </c>
      <c r="E329" s="246" t="s">
        <v>1</v>
      </c>
      <c r="F329" s="247" t="s">
        <v>569</v>
      </c>
      <c r="G329" s="245"/>
      <c r="H329" s="248">
        <v>25.384</v>
      </c>
      <c r="I329" s="249"/>
      <c r="J329" s="245"/>
      <c r="K329" s="245"/>
      <c r="L329" s="250"/>
      <c r="M329" s="251"/>
      <c r="N329" s="252"/>
      <c r="O329" s="252"/>
      <c r="P329" s="252"/>
      <c r="Q329" s="252"/>
      <c r="R329" s="252"/>
      <c r="S329" s="252"/>
      <c r="T329" s="253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54" t="s">
        <v>209</v>
      </c>
      <c r="AU329" s="254" t="s">
        <v>87</v>
      </c>
      <c r="AV329" s="14" t="s">
        <v>87</v>
      </c>
      <c r="AW329" s="14" t="s">
        <v>33</v>
      </c>
      <c r="AX329" s="14" t="s">
        <v>77</v>
      </c>
      <c r="AY329" s="254" t="s">
        <v>199</v>
      </c>
    </row>
    <row r="330" s="14" customFormat="1">
      <c r="A330" s="14"/>
      <c r="B330" s="244"/>
      <c r="C330" s="245"/>
      <c r="D330" s="235" t="s">
        <v>209</v>
      </c>
      <c r="E330" s="246" t="s">
        <v>1</v>
      </c>
      <c r="F330" s="247" t="s">
        <v>570</v>
      </c>
      <c r="G330" s="245"/>
      <c r="H330" s="248">
        <v>25.448</v>
      </c>
      <c r="I330" s="249"/>
      <c r="J330" s="245"/>
      <c r="K330" s="245"/>
      <c r="L330" s="250"/>
      <c r="M330" s="251"/>
      <c r="N330" s="252"/>
      <c r="O330" s="252"/>
      <c r="P330" s="252"/>
      <c r="Q330" s="252"/>
      <c r="R330" s="252"/>
      <c r="S330" s="252"/>
      <c r="T330" s="253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54" t="s">
        <v>209</v>
      </c>
      <c r="AU330" s="254" t="s">
        <v>87</v>
      </c>
      <c r="AV330" s="14" t="s">
        <v>87</v>
      </c>
      <c r="AW330" s="14" t="s">
        <v>33</v>
      </c>
      <c r="AX330" s="14" t="s">
        <v>77</v>
      </c>
      <c r="AY330" s="254" t="s">
        <v>199</v>
      </c>
    </row>
    <row r="331" s="14" customFormat="1">
      <c r="A331" s="14"/>
      <c r="B331" s="244"/>
      <c r="C331" s="245"/>
      <c r="D331" s="235" t="s">
        <v>209</v>
      </c>
      <c r="E331" s="246" t="s">
        <v>1</v>
      </c>
      <c r="F331" s="247" t="s">
        <v>571</v>
      </c>
      <c r="G331" s="245"/>
      <c r="H331" s="248">
        <v>25.416</v>
      </c>
      <c r="I331" s="249"/>
      <c r="J331" s="245"/>
      <c r="K331" s="245"/>
      <c r="L331" s="250"/>
      <c r="M331" s="251"/>
      <c r="N331" s="252"/>
      <c r="O331" s="252"/>
      <c r="P331" s="252"/>
      <c r="Q331" s="252"/>
      <c r="R331" s="252"/>
      <c r="S331" s="252"/>
      <c r="T331" s="253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54" t="s">
        <v>209</v>
      </c>
      <c r="AU331" s="254" t="s">
        <v>87</v>
      </c>
      <c r="AV331" s="14" t="s">
        <v>87</v>
      </c>
      <c r="AW331" s="14" t="s">
        <v>33</v>
      </c>
      <c r="AX331" s="14" t="s">
        <v>77</v>
      </c>
      <c r="AY331" s="254" t="s">
        <v>199</v>
      </c>
    </row>
    <row r="332" s="14" customFormat="1">
      <c r="A332" s="14"/>
      <c r="B332" s="244"/>
      <c r="C332" s="245"/>
      <c r="D332" s="235" t="s">
        <v>209</v>
      </c>
      <c r="E332" s="246" t="s">
        <v>1</v>
      </c>
      <c r="F332" s="247" t="s">
        <v>572</v>
      </c>
      <c r="G332" s="245"/>
      <c r="H332" s="248">
        <v>25.448</v>
      </c>
      <c r="I332" s="249"/>
      <c r="J332" s="245"/>
      <c r="K332" s="245"/>
      <c r="L332" s="250"/>
      <c r="M332" s="251"/>
      <c r="N332" s="252"/>
      <c r="O332" s="252"/>
      <c r="P332" s="252"/>
      <c r="Q332" s="252"/>
      <c r="R332" s="252"/>
      <c r="S332" s="252"/>
      <c r="T332" s="253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54" t="s">
        <v>209</v>
      </c>
      <c r="AU332" s="254" t="s">
        <v>87</v>
      </c>
      <c r="AV332" s="14" t="s">
        <v>87</v>
      </c>
      <c r="AW332" s="14" t="s">
        <v>33</v>
      </c>
      <c r="AX332" s="14" t="s">
        <v>77</v>
      </c>
      <c r="AY332" s="254" t="s">
        <v>199</v>
      </c>
    </row>
    <row r="333" s="14" customFormat="1">
      <c r="A333" s="14"/>
      <c r="B333" s="244"/>
      <c r="C333" s="245"/>
      <c r="D333" s="235" t="s">
        <v>209</v>
      </c>
      <c r="E333" s="246" t="s">
        <v>1</v>
      </c>
      <c r="F333" s="247" t="s">
        <v>123</v>
      </c>
      <c r="G333" s="245"/>
      <c r="H333" s="248">
        <v>143.744</v>
      </c>
      <c r="I333" s="249"/>
      <c r="J333" s="245"/>
      <c r="K333" s="245"/>
      <c r="L333" s="250"/>
      <c r="M333" s="251"/>
      <c r="N333" s="252"/>
      <c r="O333" s="252"/>
      <c r="P333" s="252"/>
      <c r="Q333" s="252"/>
      <c r="R333" s="252"/>
      <c r="S333" s="252"/>
      <c r="T333" s="253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54" t="s">
        <v>209</v>
      </c>
      <c r="AU333" s="254" t="s">
        <v>87</v>
      </c>
      <c r="AV333" s="14" t="s">
        <v>87</v>
      </c>
      <c r="AW333" s="14" t="s">
        <v>33</v>
      </c>
      <c r="AX333" s="14" t="s">
        <v>85</v>
      </c>
      <c r="AY333" s="254" t="s">
        <v>199</v>
      </c>
    </row>
    <row r="334" s="2" customFormat="1" ht="33" customHeight="1">
      <c r="A334" s="39"/>
      <c r="B334" s="40"/>
      <c r="C334" s="220" t="s">
        <v>490</v>
      </c>
      <c r="D334" s="220" t="s">
        <v>202</v>
      </c>
      <c r="E334" s="221" t="s">
        <v>573</v>
      </c>
      <c r="F334" s="222" t="s">
        <v>574</v>
      </c>
      <c r="G334" s="223" t="s">
        <v>242</v>
      </c>
      <c r="H334" s="224">
        <v>50</v>
      </c>
      <c r="I334" s="225"/>
      <c r="J334" s="226">
        <f>ROUND(I334*H334,2)</f>
        <v>0</v>
      </c>
      <c r="K334" s="222" t="s">
        <v>206</v>
      </c>
      <c r="L334" s="45"/>
      <c r="M334" s="227" t="s">
        <v>1</v>
      </c>
      <c r="N334" s="228" t="s">
        <v>42</v>
      </c>
      <c r="O334" s="92"/>
      <c r="P334" s="229">
        <f>O334*H334</f>
        <v>0</v>
      </c>
      <c r="Q334" s="229">
        <v>0.0010300000000000001</v>
      </c>
      <c r="R334" s="229">
        <f>Q334*H334</f>
        <v>0.051500000000000004</v>
      </c>
      <c r="S334" s="229">
        <v>0</v>
      </c>
      <c r="T334" s="230">
        <f>S334*H334</f>
        <v>0</v>
      </c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R334" s="231" t="s">
        <v>313</v>
      </c>
      <c r="AT334" s="231" t="s">
        <v>202</v>
      </c>
      <c r="AU334" s="231" t="s">
        <v>87</v>
      </c>
      <c r="AY334" s="18" t="s">
        <v>199</v>
      </c>
      <c r="BE334" s="232">
        <f>IF(N334="základní",J334,0)</f>
        <v>0</v>
      </c>
      <c r="BF334" s="232">
        <f>IF(N334="snížená",J334,0)</f>
        <v>0</v>
      </c>
      <c r="BG334" s="232">
        <f>IF(N334="zákl. přenesená",J334,0)</f>
        <v>0</v>
      </c>
      <c r="BH334" s="232">
        <f>IF(N334="sníž. přenesená",J334,0)</f>
        <v>0</v>
      </c>
      <c r="BI334" s="232">
        <f>IF(N334="nulová",J334,0)</f>
        <v>0</v>
      </c>
      <c r="BJ334" s="18" t="s">
        <v>85</v>
      </c>
      <c r="BK334" s="232">
        <f>ROUND(I334*H334,2)</f>
        <v>0</v>
      </c>
      <c r="BL334" s="18" t="s">
        <v>313</v>
      </c>
      <c r="BM334" s="231" t="s">
        <v>575</v>
      </c>
    </row>
    <row r="335" s="14" customFormat="1">
      <c r="A335" s="14"/>
      <c r="B335" s="244"/>
      <c r="C335" s="245"/>
      <c r="D335" s="235" t="s">
        <v>209</v>
      </c>
      <c r="E335" s="246" t="s">
        <v>1</v>
      </c>
      <c r="F335" s="247" t="s">
        <v>576</v>
      </c>
      <c r="G335" s="245"/>
      <c r="H335" s="248">
        <v>8</v>
      </c>
      <c r="I335" s="249"/>
      <c r="J335" s="245"/>
      <c r="K335" s="245"/>
      <c r="L335" s="250"/>
      <c r="M335" s="251"/>
      <c r="N335" s="252"/>
      <c r="O335" s="252"/>
      <c r="P335" s="252"/>
      <c r="Q335" s="252"/>
      <c r="R335" s="252"/>
      <c r="S335" s="252"/>
      <c r="T335" s="253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54" t="s">
        <v>209</v>
      </c>
      <c r="AU335" s="254" t="s">
        <v>87</v>
      </c>
      <c r="AV335" s="14" t="s">
        <v>87</v>
      </c>
      <c r="AW335" s="14" t="s">
        <v>33</v>
      </c>
      <c r="AX335" s="14" t="s">
        <v>77</v>
      </c>
      <c r="AY335" s="254" t="s">
        <v>199</v>
      </c>
    </row>
    <row r="336" s="14" customFormat="1">
      <c r="A336" s="14"/>
      <c r="B336" s="244"/>
      <c r="C336" s="245"/>
      <c r="D336" s="235" t="s">
        <v>209</v>
      </c>
      <c r="E336" s="246" t="s">
        <v>1</v>
      </c>
      <c r="F336" s="247" t="s">
        <v>577</v>
      </c>
      <c r="G336" s="245"/>
      <c r="H336" s="248">
        <v>4</v>
      </c>
      <c r="I336" s="249"/>
      <c r="J336" s="245"/>
      <c r="K336" s="245"/>
      <c r="L336" s="250"/>
      <c r="M336" s="251"/>
      <c r="N336" s="252"/>
      <c r="O336" s="252"/>
      <c r="P336" s="252"/>
      <c r="Q336" s="252"/>
      <c r="R336" s="252"/>
      <c r="S336" s="252"/>
      <c r="T336" s="253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54" t="s">
        <v>209</v>
      </c>
      <c r="AU336" s="254" t="s">
        <v>87</v>
      </c>
      <c r="AV336" s="14" t="s">
        <v>87</v>
      </c>
      <c r="AW336" s="14" t="s">
        <v>33</v>
      </c>
      <c r="AX336" s="14" t="s">
        <v>77</v>
      </c>
      <c r="AY336" s="254" t="s">
        <v>199</v>
      </c>
    </row>
    <row r="337" s="14" customFormat="1">
      <c r="A337" s="14"/>
      <c r="B337" s="244"/>
      <c r="C337" s="245"/>
      <c r="D337" s="235" t="s">
        <v>209</v>
      </c>
      <c r="E337" s="246" t="s">
        <v>1</v>
      </c>
      <c r="F337" s="247" t="s">
        <v>578</v>
      </c>
      <c r="G337" s="245"/>
      <c r="H337" s="248">
        <v>8</v>
      </c>
      <c r="I337" s="249"/>
      <c r="J337" s="245"/>
      <c r="K337" s="245"/>
      <c r="L337" s="250"/>
      <c r="M337" s="251"/>
      <c r="N337" s="252"/>
      <c r="O337" s="252"/>
      <c r="P337" s="252"/>
      <c r="Q337" s="252"/>
      <c r="R337" s="252"/>
      <c r="S337" s="252"/>
      <c r="T337" s="253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54" t="s">
        <v>209</v>
      </c>
      <c r="AU337" s="254" t="s">
        <v>87</v>
      </c>
      <c r="AV337" s="14" t="s">
        <v>87</v>
      </c>
      <c r="AW337" s="14" t="s">
        <v>33</v>
      </c>
      <c r="AX337" s="14" t="s">
        <v>77</v>
      </c>
      <c r="AY337" s="254" t="s">
        <v>199</v>
      </c>
    </row>
    <row r="338" s="14" customFormat="1">
      <c r="A338" s="14"/>
      <c r="B338" s="244"/>
      <c r="C338" s="245"/>
      <c r="D338" s="235" t="s">
        <v>209</v>
      </c>
      <c r="E338" s="246" t="s">
        <v>1</v>
      </c>
      <c r="F338" s="247" t="s">
        <v>579</v>
      </c>
      <c r="G338" s="245"/>
      <c r="H338" s="248">
        <v>8</v>
      </c>
      <c r="I338" s="249"/>
      <c r="J338" s="245"/>
      <c r="K338" s="245"/>
      <c r="L338" s="250"/>
      <c r="M338" s="251"/>
      <c r="N338" s="252"/>
      <c r="O338" s="252"/>
      <c r="P338" s="252"/>
      <c r="Q338" s="252"/>
      <c r="R338" s="252"/>
      <c r="S338" s="252"/>
      <c r="T338" s="253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54" t="s">
        <v>209</v>
      </c>
      <c r="AU338" s="254" t="s">
        <v>87</v>
      </c>
      <c r="AV338" s="14" t="s">
        <v>87</v>
      </c>
      <c r="AW338" s="14" t="s">
        <v>33</v>
      </c>
      <c r="AX338" s="14" t="s">
        <v>77</v>
      </c>
      <c r="AY338" s="254" t="s">
        <v>199</v>
      </c>
    </row>
    <row r="339" s="14" customFormat="1">
      <c r="A339" s="14"/>
      <c r="B339" s="244"/>
      <c r="C339" s="245"/>
      <c r="D339" s="235" t="s">
        <v>209</v>
      </c>
      <c r="E339" s="246" t="s">
        <v>1</v>
      </c>
      <c r="F339" s="247" t="s">
        <v>580</v>
      </c>
      <c r="G339" s="245"/>
      <c r="H339" s="248">
        <v>8</v>
      </c>
      <c r="I339" s="249"/>
      <c r="J339" s="245"/>
      <c r="K339" s="245"/>
      <c r="L339" s="250"/>
      <c r="M339" s="251"/>
      <c r="N339" s="252"/>
      <c r="O339" s="252"/>
      <c r="P339" s="252"/>
      <c r="Q339" s="252"/>
      <c r="R339" s="252"/>
      <c r="S339" s="252"/>
      <c r="T339" s="253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54" t="s">
        <v>209</v>
      </c>
      <c r="AU339" s="254" t="s">
        <v>87</v>
      </c>
      <c r="AV339" s="14" t="s">
        <v>87</v>
      </c>
      <c r="AW339" s="14" t="s">
        <v>33</v>
      </c>
      <c r="AX339" s="14" t="s">
        <v>77</v>
      </c>
      <c r="AY339" s="254" t="s">
        <v>199</v>
      </c>
    </row>
    <row r="340" s="14" customFormat="1">
      <c r="A340" s="14"/>
      <c r="B340" s="244"/>
      <c r="C340" s="245"/>
      <c r="D340" s="235" t="s">
        <v>209</v>
      </c>
      <c r="E340" s="246" t="s">
        <v>1</v>
      </c>
      <c r="F340" s="247" t="s">
        <v>581</v>
      </c>
      <c r="G340" s="245"/>
      <c r="H340" s="248">
        <v>8</v>
      </c>
      <c r="I340" s="249"/>
      <c r="J340" s="245"/>
      <c r="K340" s="245"/>
      <c r="L340" s="250"/>
      <c r="M340" s="251"/>
      <c r="N340" s="252"/>
      <c r="O340" s="252"/>
      <c r="P340" s="252"/>
      <c r="Q340" s="252"/>
      <c r="R340" s="252"/>
      <c r="S340" s="252"/>
      <c r="T340" s="253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54" t="s">
        <v>209</v>
      </c>
      <c r="AU340" s="254" t="s">
        <v>87</v>
      </c>
      <c r="AV340" s="14" t="s">
        <v>87</v>
      </c>
      <c r="AW340" s="14" t="s">
        <v>33</v>
      </c>
      <c r="AX340" s="14" t="s">
        <v>77</v>
      </c>
      <c r="AY340" s="254" t="s">
        <v>199</v>
      </c>
    </row>
    <row r="341" s="14" customFormat="1">
      <c r="A341" s="14"/>
      <c r="B341" s="244"/>
      <c r="C341" s="245"/>
      <c r="D341" s="235" t="s">
        <v>209</v>
      </c>
      <c r="E341" s="246" t="s">
        <v>1</v>
      </c>
      <c r="F341" s="247" t="s">
        <v>582</v>
      </c>
      <c r="G341" s="245"/>
      <c r="H341" s="248">
        <v>6</v>
      </c>
      <c r="I341" s="249"/>
      <c r="J341" s="245"/>
      <c r="K341" s="245"/>
      <c r="L341" s="250"/>
      <c r="M341" s="251"/>
      <c r="N341" s="252"/>
      <c r="O341" s="252"/>
      <c r="P341" s="252"/>
      <c r="Q341" s="252"/>
      <c r="R341" s="252"/>
      <c r="S341" s="252"/>
      <c r="T341" s="253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54" t="s">
        <v>209</v>
      </c>
      <c r="AU341" s="254" t="s">
        <v>87</v>
      </c>
      <c r="AV341" s="14" t="s">
        <v>87</v>
      </c>
      <c r="AW341" s="14" t="s">
        <v>33</v>
      </c>
      <c r="AX341" s="14" t="s">
        <v>77</v>
      </c>
      <c r="AY341" s="254" t="s">
        <v>199</v>
      </c>
    </row>
    <row r="342" s="15" customFormat="1">
      <c r="A342" s="15"/>
      <c r="B342" s="269"/>
      <c r="C342" s="270"/>
      <c r="D342" s="235" t="s">
        <v>209</v>
      </c>
      <c r="E342" s="271" t="s">
        <v>1</v>
      </c>
      <c r="F342" s="272" t="s">
        <v>583</v>
      </c>
      <c r="G342" s="270"/>
      <c r="H342" s="273">
        <v>50</v>
      </c>
      <c r="I342" s="274"/>
      <c r="J342" s="270"/>
      <c r="K342" s="270"/>
      <c r="L342" s="275"/>
      <c r="M342" s="276"/>
      <c r="N342" s="277"/>
      <c r="O342" s="277"/>
      <c r="P342" s="277"/>
      <c r="Q342" s="277"/>
      <c r="R342" s="277"/>
      <c r="S342" s="277"/>
      <c r="T342" s="278"/>
      <c r="U342" s="15"/>
      <c r="V342" s="15"/>
      <c r="W342" s="15"/>
      <c r="X342" s="15"/>
      <c r="Y342" s="15"/>
      <c r="Z342" s="15"/>
      <c r="AA342" s="15"/>
      <c r="AB342" s="15"/>
      <c r="AC342" s="15"/>
      <c r="AD342" s="15"/>
      <c r="AE342" s="15"/>
      <c r="AT342" s="279" t="s">
        <v>209</v>
      </c>
      <c r="AU342" s="279" t="s">
        <v>87</v>
      </c>
      <c r="AV342" s="15" t="s">
        <v>207</v>
      </c>
      <c r="AW342" s="15" t="s">
        <v>33</v>
      </c>
      <c r="AX342" s="15" t="s">
        <v>85</v>
      </c>
      <c r="AY342" s="279" t="s">
        <v>199</v>
      </c>
    </row>
    <row r="343" s="2" customFormat="1" ht="44.25" customHeight="1">
      <c r="A343" s="39"/>
      <c r="B343" s="40"/>
      <c r="C343" s="220" t="s">
        <v>584</v>
      </c>
      <c r="D343" s="220" t="s">
        <v>202</v>
      </c>
      <c r="E343" s="221" t="s">
        <v>585</v>
      </c>
      <c r="F343" s="222" t="s">
        <v>586</v>
      </c>
      <c r="G343" s="223" t="s">
        <v>242</v>
      </c>
      <c r="H343" s="224">
        <v>32.5</v>
      </c>
      <c r="I343" s="225"/>
      <c r="J343" s="226">
        <f>ROUND(I343*H343,2)</f>
        <v>0</v>
      </c>
      <c r="K343" s="222" t="s">
        <v>206</v>
      </c>
      <c r="L343" s="45"/>
      <c r="M343" s="227" t="s">
        <v>1</v>
      </c>
      <c r="N343" s="228" t="s">
        <v>42</v>
      </c>
      <c r="O343" s="92"/>
      <c r="P343" s="229">
        <f>O343*H343</f>
        <v>0</v>
      </c>
      <c r="Q343" s="229">
        <v>1.0000000000000001E-05</v>
      </c>
      <c r="R343" s="229">
        <f>Q343*H343</f>
        <v>0.00032500000000000004</v>
      </c>
      <c r="S343" s="229">
        <v>0</v>
      </c>
      <c r="T343" s="230">
        <f>S343*H343</f>
        <v>0</v>
      </c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R343" s="231" t="s">
        <v>313</v>
      </c>
      <c r="AT343" s="231" t="s">
        <v>202</v>
      </c>
      <c r="AU343" s="231" t="s">
        <v>87</v>
      </c>
      <c r="AY343" s="18" t="s">
        <v>199</v>
      </c>
      <c r="BE343" s="232">
        <f>IF(N343="základní",J343,0)</f>
        <v>0</v>
      </c>
      <c r="BF343" s="232">
        <f>IF(N343="snížená",J343,0)</f>
        <v>0</v>
      </c>
      <c r="BG343" s="232">
        <f>IF(N343="zákl. přenesená",J343,0)</f>
        <v>0</v>
      </c>
      <c r="BH343" s="232">
        <f>IF(N343="sníž. přenesená",J343,0)</f>
        <v>0</v>
      </c>
      <c r="BI343" s="232">
        <f>IF(N343="nulová",J343,0)</f>
        <v>0</v>
      </c>
      <c r="BJ343" s="18" t="s">
        <v>85</v>
      </c>
      <c r="BK343" s="232">
        <f>ROUND(I343*H343,2)</f>
        <v>0</v>
      </c>
      <c r="BL343" s="18" t="s">
        <v>313</v>
      </c>
      <c r="BM343" s="231" t="s">
        <v>587</v>
      </c>
    </row>
    <row r="344" s="14" customFormat="1">
      <c r="A344" s="14"/>
      <c r="B344" s="244"/>
      <c r="C344" s="245"/>
      <c r="D344" s="235" t="s">
        <v>209</v>
      </c>
      <c r="E344" s="246" t="s">
        <v>1</v>
      </c>
      <c r="F344" s="247" t="s">
        <v>588</v>
      </c>
      <c r="G344" s="245"/>
      <c r="H344" s="248">
        <v>6.5</v>
      </c>
      <c r="I344" s="249"/>
      <c r="J344" s="245"/>
      <c r="K344" s="245"/>
      <c r="L344" s="250"/>
      <c r="M344" s="251"/>
      <c r="N344" s="252"/>
      <c r="O344" s="252"/>
      <c r="P344" s="252"/>
      <c r="Q344" s="252"/>
      <c r="R344" s="252"/>
      <c r="S344" s="252"/>
      <c r="T344" s="253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54" t="s">
        <v>209</v>
      </c>
      <c r="AU344" s="254" t="s">
        <v>87</v>
      </c>
      <c r="AV344" s="14" t="s">
        <v>87</v>
      </c>
      <c r="AW344" s="14" t="s">
        <v>33</v>
      </c>
      <c r="AX344" s="14" t="s">
        <v>77</v>
      </c>
      <c r="AY344" s="254" t="s">
        <v>199</v>
      </c>
    </row>
    <row r="345" s="14" customFormat="1">
      <c r="A345" s="14"/>
      <c r="B345" s="244"/>
      <c r="C345" s="245"/>
      <c r="D345" s="235" t="s">
        <v>209</v>
      </c>
      <c r="E345" s="246" t="s">
        <v>1</v>
      </c>
      <c r="F345" s="247" t="s">
        <v>589</v>
      </c>
      <c r="G345" s="245"/>
      <c r="H345" s="248">
        <v>6.5</v>
      </c>
      <c r="I345" s="249"/>
      <c r="J345" s="245"/>
      <c r="K345" s="245"/>
      <c r="L345" s="250"/>
      <c r="M345" s="251"/>
      <c r="N345" s="252"/>
      <c r="O345" s="252"/>
      <c r="P345" s="252"/>
      <c r="Q345" s="252"/>
      <c r="R345" s="252"/>
      <c r="S345" s="252"/>
      <c r="T345" s="253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54" t="s">
        <v>209</v>
      </c>
      <c r="AU345" s="254" t="s">
        <v>87</v>
      </c>
      <c r="AV345" s="14" t="s">
        <v>87</v>
      </c>
      <c r="AW345" s="14" t="s">
        <v>33</v>
      </c>
      <c r="AX345" s="14" t="s">
        <v>77</v>
      </c>
      <c r="AY345" s="254" t="s">
        <v>199</v>
      </c>
    </row>
    <row r="346" s="14" customFormat="1">
      <c r="A346" s="14"/>
      <c r="B346" s="244"/>
      <c r="C346" s="245"/>
      <c r="D346" s="235" t="s">
        <v>209</v>
      </c>
      <c r="E346" s="246" t="s">
        <v>1</v>
      </c>
      <c r="F346" s="247" t="s">
        <v>590</v>
      </c>
      <c r="G346" s="245"/>
      <c r="H346" s="248">
        <v>6.5</v>
      </c>
      <c r="I346" s="249"/>
      <c r="J346" s="245"/>
      <c r="K346" s="245"/>
      <c r="L346" s="250"/>
      <c r="M346" s="251"/>
      <c r="N346" s="252"/>
      <c r="O346" s="252"/>
      <c r="P346" s="252"/>
      <c r="Q346" s="252"/>
      <c r="R346" s="252"/>
      <c r="S346" s="252"/>
      <c r="T346" s="253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54" t="s">
        <v>209</v>
      </c>
      <c r="AU346" s="254" t="s">
        <v>87</v>
      </c>
      <c r="AV346" s="14" t="s">
        <v>87</v>
      </c>
      <c r="AW346" s="14" t="s">
        <v>33</v>
      </c>
      <c r="AX346" s="14" t="s">
        <v>77</v>
      </c>
      <c r="AY346" s="254" t="s">
        <v>199</v>
      </c>
    </row>
    <row r="347" s="14" customFormat="1">
      <c r="A347" s="14"/>
      <c r="B347" s="244"/>
      <c r="C347" s="245"/>
      <c r="D347" s="235" t="s">
        <v>209</v>
      </c>
      <c r="E347" s="246" t="s">
        <v>1</v>
      </c>
      <c r="F347" s="247" t="s">
        <v>591</v>
      </c>
      <c r="G347" s="245"/>
      <c r="H347" s="248">
        <v>6.5</v>
      </c>
      <c r="I347" s="249"/>
      <c r="J347" s="245"/>
      <c r="K347" s="245"/>
      <c r="L347" s="250"/>
      <c r="M347" s="251"/>
      <c r="N347" s="252"/>
      <c r="O347" s="252"/>
      <c r="P347" s="252"/>
      <c r="Q347" s="252"/>
      <c r="R347" s="252"/>
      <c r="S347" s="252"/>
      <c r="T347" s="253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54" t="s">
        <v>209</v>
      </c>
      <c r="AU347" s="254" t="s">
        <v>87</v>
      </c>
      <c r="AV347" s="14" t="s">
        <v>87</v>
      </c>
      <c r="AW347" s="14" t="s">
        <v>33</v>
      </c>
      <c r="AX347" s="14" t="s">
        <v>77</v>
      </c>
      <c r="AY347" s="254" t="s">
        <v>199</v>
      </c>
    </row>
    <row r="348" s="14" customFormat="1">
      <c r="A348" s="14"/>
      <c r="B348" s="244"/>
      <c r="C348" s="245"/>
      <c r="D348" s="235" t="s">
        <v>209</v>
      </c>
      <c r="E348" s="246" t="s">
        <v>1</v>
      </c>
      <c r="F348" s="247" t="s">
        <v>592</v>
      </c>
      <c r="G348" s="245"/>
      <c r="H348" s="248">
        <v>6.5</v>
      </c>
      <c r="I348" s="249"/>
      <c r="J348" s="245"/>
      <c r="K348" s="245"/>
      <c r="L348" s="250"/>
      <c r="M348" s="251"/>
      <c r="N348" s="252"/>
      <c r="O348" s="252"/>
      <c r="P348" s="252"/>
      <c r="Q348" s="252"/>
      <c r="R348" s="252"/>
      <c r="S348" s="252"/>
      <c r="T348" s="253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54" t="s">
        <v>209</v>
      </c>
      <c r="AU348" s="254" t="s">
        <v>87</v>
      </c>
      <c r="AV348" s="14" t="s">
        <v>87</v>
      </c>
      <c r="AW348" s="14" t="s">
        <v>33</v>
      </c>
      <c r="AX348" s="14" t="s">
        <v>77</v>
      </c>
      <c r="AY348" s="254" t="s">
        <v>199</v>
      </c>
    </row>
    <row r="349" s="15" customFormat="1">
      <c r="A349" s="15"/>
      <c r="B349" s="269"/>
      <c r="C349" s="270"/>
      <c r="D349" s="235" t="s">
        <v>209</v>
      </c>
      <c r="E349" s="271" t="s">
        <v>1</v>
      </c>
      <c r="F349" s="272" t="s">
        <v>583</v>
      </c>
      <c r="G349" s="270"/>
      <c r="H349" s="273">
        <v>32.5</v>
      </c>
      <c r="I349" s="274"/>
      <c r="J349" s="270"/>
      <c r="K349" s="270"/>
      <c r="L349" s="275"/>
      <c r="M349" s="276"/>
      <c r="N349" s="277"/>
      <c r="O349" s="277"/>
      <c r="P349" s="277"/>
      <c r="Q349" s="277"/>
      <c r="R349" s="277"/>
      <c r="S349" s="277"/>
      <c r="T349" s="278"/>
      <c r="U349" s="15"/>
      <c r="V349" s="15"/>
      <c r="W349" s="15"/>
      <c r="X349" s="15"/>
      <c r="Y349" s="15"/>
      <c r="Z349" s="15"/>
      <c r="AA349" s="15"/>
      <c r="AB349" s="15"/>
      <c r="AC349" s="15"/>
      <c r="AD349" s="15"/>
      <c r="AE349" s="15"/>
      <c r="AT349" s="279" t="s">
        <v>209</v>
      </c>
      <c r="AU349" s="279" t="s">
        <v>87</v>
      </c>
      <c r="AV349" s="15" t="s">
        <v>207</v>
      </c>
      <c r="AW349" s="15" t="s">
        <v>33</v>
      </c>
      <c r="AX349" s="15" t="s">
        <v>85</v>
      </c>
      <c r="AY349" s="279" t="s">
        <v>199</v>
      </c>
    </row>
    <row r="350" s="2" customFormat="1" ht="24.15" customHeight="1">
      <c r="A350" s="39"/>
      <c r="B350" s="40"/>
      <c r="C350" s="220" t="s">
        <v>593</v>
      </c>
      <c r="D350" s="220" t="s">
        <v>202</v>
      </c>
      <c r="E350" s="221" t="s">
        <v>594</v>
      </c>
      <c r="F350" s="222" t="s">
        <v>595</v>
      </c>
      <c r="G350" s="223" t="s">
        <v>205</v>
      </c>
      <c r="H350" s="224">
        <v>12.82</v>
      </c>
      <c r="I350" s="225"/>
      <c r="J350" s="226">
        <f>ROUND(I350*H350,2)</f>
        <v>0</v>
      </c>
      <c r="K350" s="222" t="s">
        <v>206</v>
      </c>
      <c r="L350" s="45"/>
      <c r="M350" s="227" t="s">
        <v>1</v>
      </c>
      <c r="N350" s="228" t="s">
        <v>42</v>
      </c>
      <c r="O350" s="92"/>
      <c r="P350" s="229">
        <f>O350*H350</f>
        <v>0</v>
      </c>
      <c r="Q350" s="229">
        <v>0</v>
      </c>
      <c r="R350" s="229">
        <f>Q350*H350</f>
        <v>0</v>
      </c>
      <c r="S350" s="229">
        <v>0</v>
      </c>
      <c r="T350" s="230">
        <f>S350*H350</f>
        <v>0</v>
      </c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R350" s="231" t="s">
        <v>313</v>
      </c>
      <c r="AT350" s="231" t="s">
        <v>202</v>
      </c>
      <c r="AU350" s="231" t="s">
        <v>87</v>
      </c>
      <c r="AY350" s="18" t="s">
        <v>199</v>
      </c>
      <c r="BE350" s="232">
        <f>IF(N350="základní",J350,0)</f>
        <v>0</v>
      </c>
      <c r="BF350" s="232">
        <f>IF(N350="snížená",J350,0)</f>
        <v>0</v>
      </c>
      <c r="BG350" s="232">
        <f>IF(N350="zákl. přenesená",J350,0)</f>
        <v>0</v>
      </c>
      <c r="BH350" s="232">
        <f>IF(N350="sníž. přenesená",J350,0)</f>
        <v>0</v>
      </c>
      <c r="BI350" s="232">
        <f>IF(N350="nulová",J350,0)</f>
        <v>0</v>
      </c>
      <c r="BJ350" s="18" t="s">
        <v>85</v>
      </c>
      <c r="BK350" s="232">
        <f>ROUND(I350*H350,2)</f>
        <v>0</v>
      </c>
      <c r="BL350" s="18" t="s">
        <v>313</v>
      </c>
      <c r="BM350" s="231" t="s">
        <v>596</v>
      </c>
    </row>
    <row r="351" s="13" customFormat="1">
      <c r="A351" s="13"/>
      <c r="B351" s="233"/>
      <c r="C351" s="234"/>
      <c r="D351" s="235" t="s">
        <v>209</v>
      </c>
      <c r="E351" s="236" t="s">
        <v>1</v>
      </c>
      <c r="F351" s="237" t="s">
        <v>559</v>
      </c>
      <c r="G351" s="234"/>
      <c r="H351" s="236" t="s">
        <v>1</v>
      </c>
      <c r="I351" s="238"/>
      <c r="J351" s="234"/>
      <c r="K351" s="234"/>
      <c r="L351" s="239"/>
      <c r="M351" s="240"/>
      <c r="N351" s="241"/>
      <c r="O351" s="241"/>
      <c r="P351" s="241"/>
      <c r="Q351" s="241"/>
      <c r="R351" s="241"/>
      <c r="S351" s="241"/>
      <c r="T351" s="242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43" t="s">
        <v>209</v>
      </c>
      <c r="AU351" s="243" t="s">
        <v>87</v>
      </c>
      <c r="AV351" s="13" t="s">
        <v>85</v>
      </c>
      <c r="AW351" s="13" t="s">
        <v>33</v>
      </c>
      <c r="AX351" s="13" t="s">
        <v>77</v>
      </c>
      <c r="AY351" s="243" t="s">
        <v>199</v>
      </c>
    </row>
    <row r="352" s="14" customFormat="1">
      <c r="A352" s="14"/>
      <c r="B352" s="244"/>
      <c r="C352" s="245"/>
      <c r="D352" s="235" t="s">
        <v>209</v>
      </c>
      <c r="E352" s="246" t="s">
        <v>1</v>
      </c>
      <c r="F352" s="247" t="s">
        <v>597</v>
      </c>
      <c r="G352" s="245"/>
      <c r="H352" s="248">
        <v>7.5</v>
      </c>
      <c r="I352" s="249"/>
      <c r="J352" s="245"/>
      <c r="K352" s="245"/>
      <c r="L352" s="250"/>
      <c r="M352" s="251"/>
      <c r="N352" s="252"/>
      <c r="O352" s="252"/>
      <c r="P352" s="252"/>
      <c r="Q352" s="252"/>
      <c r="R352" s="252"/>
      <c r="S352" s="252"/>
      <c r="T352" s="253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54" t="s">
        <v>209</v>
      </c>
      <c r="AU352" s="254" t="s">
        <v>87</v>
      </c>
      <c r="AV352" s="14" t="s">
        <v>87</v>
      </c>
      <c r="AW352" s="14" t="s">
        <v>33</v>
      </c>
      <c r="AX352" s="14" t="s">
        <v>77</v>
      </c>
      <c r="AY352" s="254" t="s">
        <v>199</v>
      </c>
    </row>
    <row r="353" s="14" customFormat="1">
      <c r="A353" s="14"/>
      <c r="B353" s="244"/>
      <c r="C353" s="245"/>
      <c r="D353" s="235" t="s">
        <v>209</v>
      </c>
      <c r="E353" s="246" t="s">
        <v>1</v>
      </c>
      <c r="F353" s="247" t="s">
        <v>598</v>
      </c>
      <c r="G353" s="245"/>
      <c r="H353" s="248">
        <v>5.3200000000000003</v>
      </c>
      <c r="I353" s="249"/>
      <c r="J353" s="245"/>
      <c r="K353" s="245"/>
      <c r="L353" s="250"/>
      <c r="M353" s="251"/>
      <c r="N353" s="252"/>
      <c r="O353" s="252"/>
      <c r="P353" s="252"/>
      <c r="Q353" s="252"/>
      <c r="R353" s="252"/>
      <c r="S353" s="252"/>
      <c r="T353" s="253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54" t="s">
        <v>209</v>
      </c>
      <c r="AU353" s="254" t="s">
        <v>87</v>
      </c>
      <c r="AV353" s="14" t="s">
        <v>87</v>
      </c>
      <c r="AW353" s="14" t="s">
        <v>33</v>
      </c>
      <c r="AX353" s="14" t="s">
        <v>77</v>
      </c>
      <c r="AY353" s="254" t="s">
        <v>199</v>
      </c>
    </row>
    <row r="354" s="15" customFormat="1">
      <c r="A354" s="15"/>
      <c r="B354" s="269"/>
      <c r="C354" s="270"/>
      <c r="D354" s="235" t="s">
        <v>209</v>
      </c>
      <c r="E354" s="271" t="s">
        <v>1</v>
      </c>
      <c r="F354" s="272" t="s">
        <v>583</v>
      </c>
      <c r="G354" s="270"/>
      <c r="H354" s="273">
        <v>12.82</v>
      </c>
      <c r="I354" s="274"/>
      <c r="J354" s="270"/>
      <c r="K354" s="270"/>
      <c r="L354" s="275"/>
      <c r="M354" s="276"/>
      <c r="N354" s="277"/>
      <c r="O354" s="277"/>
      <c r="P354" s="277"/>
      <c r="Q354" s="277"/>
      <c r="R354" s="277"/>
      <c r="S354" s="277"/>
      <c r="T354" s="278"/>
      <c r="U354" s="15"/>
      <c r="V354" s="15"/>
      <c r="W354" s="15"/>
      <c r="X354" s="15"/>
      <c r="Y354" s="15"/>
      <c r="Z354" s="15"/>
      <c r="AA354" s="15"/>
      <c r="AB354" s="15"/>
      <c r="AC354" s="15"/>
      <c r="AD354" s="15"/>
      <c r="AE354" s="15"/>
      <c r="AT354" s="279" t="s">
        <v>209</v>
      </c>
      <c r="AU354" s="279" t="s">
        <v>87</v>
      </c>
      <c r="AV354" s="15" t="s">
        <v>207</v>
      </c>
      <c r="AW354" s="15" t="s">
        <v>33</v>
      </c>
      <c r="AX354" s="15" t="s">
        <v>85</v>
      </c>
      <c r="AY354" s="279" t="s">
        <v>199</v>
      </c>
    </row>
    <row r="355" s="2" customFormat="1" ht="37.8" customHeight="1">
      <c r="A355" s="39"/>
      <c r="B355" s="40"/>
      <c r="C355" s="220" t="s">
        <v>599</v>
      </c>
      <c r="D355" s="220" t="s">
        <v>202</v>
      </c>
      <c r="E355" s="221" t="s">
        <v>600</v>
      </c>
      <c r="F355" s="222" t="s">
        <v>601</v>
      </c>
      <c r="G355" s="223" t="s">
        <v>205</v>
      </c>
      <c r="H355" s="224">
        <v>158.356</v>
      </c>
      <c r="I355" s="225"/>
      <c r="J355" s="226">
        <f>ROUND(I355*H355,2)</f>
        <v>0</v>
      </c>
      <c r="K355" s="222" t="s">
        <v>206</v>
      </c>
      <c r="L355" s="45"/>
      <c r="M355" s="227" t="s">
        <v>1</v>
      </c>
      <c r="N355" s="228" t="s">
        <v>42</v>
      </c>
      <c r="O355" s="92"/>
      <c r="P355" s="229">
        <f>O355*H355</f>
        <v>0</v>
      </c>
      <c r="Q355" s="229">
        <v>0</v>
      </c>
      <c r="R355" s="229">
        <f>Q355*H355</f>
        <v>0</v>
      </c>
      <c r="S355" s="229">
        <v>0.03175</v>
      </c>
      <c r="T355" s="230">
        <f>S355*H355</f>
        <v>5.0278029999999996</v>
      </c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R355" s="231" t="s">
        <v>313</v>
      </c>
      <c r="AT355" s="231" t="s">
        <v>202</v>
      </c>
      <c r="AU355" s="231" t="s">
        <v>87</v>
      </c>
      <c r="AY355" s="18" t="s">
        <v>199</v>
      </c>
      <c r="BE355" s="232">
        <f>IF(N355="základní",J355,0)</f>
        <v>0</v>
      </c>
      <c r="BF355" s="232">
        <f>IF(N355="snížená",J355,0)</f>
        <v>0</v>
      </c>
      <c r="BG355" s="232">
        <f>IF(N355="zákl. přenesená",J355,0)</f>
        <v>0</v>
      </c>
      <c r="BH355" s="232">
        <f>IF(N355="sníž. přenesená",J355,0)</f>
        <v>0</v>
      </c>
      <c r="BI355" s="232">
        <f>IF(N355="nulová",J355,0)</f>
        <v>0</v>
      </c>
      <c r="BJ355" s="18" t="s">
        <v>85</v>
      </c>
      <c r="BK355" s="232">
        <f>ROUND(I355*H355,2)</f>
        <v>0</v>
      </c>
      <c r="BL355" s="18" t="s">
        <v>313</v>
      </c>
      <c r="BM355" s="231" t="s">
        <v>602</v>
      </c>
    </row>
    <row r="356" s="13" customFormat="1">
      <c r="A356" s="13"/>
      <c r="B356" s="233"/>
      <c r="C356" s="234"/>
      <c r="D356" s="235" t="s">
        <v>209</v>
      </c>
      <c r="E356" s="236" t="s">
        <v>1</v>
      </c>
      <c r="F356" s="237" t="s">
        <v>222</v>
      </c>
      <c r="G356" s="234"/>
      <c r="H356" s="236" t="s">
        <v>1</v>
      </c>
      <c r="I356" s="238"/>
      <c r="J356" s="234"/>
      <c r="K356" s="234"/>
      <c r="L356" s="239"/>
      <c r="M356" s="240"/>
      <c r="N356" s="241"/>
      <c r="O356" s="241"/>
      <c r="P356" s="241"/>
      <c r="Q356" s="241"/>
      <c r="R356" s="241"/>
      <c r="S356" s="241"/>
      <c r="T356" s="242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43" t="s">
        <v>209</v>
      </c>
      <c r="AU356" s="243" t="s">
        <v>87</v>
      </c>
      <c r="AV356" s="13" t="s">
        <v>85</v>
      </c>
      <c r="AW356" s="13" t="s">
        <v>33</v>
      </c>
      <c r="AX356" s="13" t="s">
        <v>77</v>
      </c>
      <c r="AY356" s="243" t="s">
        <v>199</v>
      </c>
    </row>
    <row r="357" s="14" customFormat="1">
      <c r="A357" s="14"/>
      <c r="B357" s="244"/>
      <c r="C357" s="245"/>
      <c r="D357" s="235" t="s">
        <v>209</v>
      </c>
      <c r="E357" s="246" t="s">
        <v>1</v>
      </c>
      <c r="F357" s="247" t="s">
        <v>603</v>
      </c>
      <c r="G357" s="245"/>
      <c r="H357" s="248">
        <v>79.359999999999999</v>
      </c>
      <c r="I357" s="249"/>
      <c r="J357" s="245"/>
      <c r="K357" s="245"/>
      <c r="L357" s="250"/>
      <c r="M357" s="251"/>
      <c r="N357" s="252"/>
      <c r="O357" s="252"/>
      <c r="P357" s="252"/>
      <c r="Q357" s="252"/>
      <c r="R357" s="252"/>
      <c r="S357" s="252"/>
      <c r="T357" s="253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54" t="s">
        <v>209</v>
      </c>
      <c r="AU357" s="254" t="s">
        <v>87</v>
      </c>
      <c r="AV357" s="14" t="s">
        <v>87</v>
      </c>
      <c r="AW357" s="14" t="s">
        <v>33</v>
      </c>
      <c r="AX357" s="14" t="s">
        <v>77</v>
      </c>
      <c r="AY357" s="254" t="s">
        <v>199</v>
      </c>
    </row>
    <row r="358" s="14" customFormat="1">
      <c r="A358" s="14"/>
      <c r="B358" s="244"/>
      <c r="C358" s="245"/>
      <c r="D358" s="235" t="s">
        <v>209</v>
      </c>
      <c r="E358" s="246" t="s">
        <v>1</v>
      </c>
      <c r="F358" s="247" t="s">
        <v>604</v>
      </c>
      <c r="G358" s="245"/>
      <c r="H358" s="248">
        <v>18.044</v>
      </c>
      <c r="I358" s="249"/>
      <c r="J358" s="245"/>
      <c r="K358" s="245"/>
      <c r="L358" s="250"/>
      <c r="M358" s="251"/>
      <c r="N358" s="252"/>
      <c r="O358" s="252"/>
      <c r="P358" s="252"/>
      <c r="Q358" s="252"/>
      <c r="R358" s="252"/>
      <c r="S358" s="252"/>
      <c r="T358" s="253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54" t="s">
        <v>209</v>
      </c>
      <c r="AU358" s="254" t="s">
        <v>87</v>
      </c>
      <c r="AV358" s="14" t="s">
        <v>87</v>
      </c>
      <c r="AW358" s="14" t="s">
        <v>33</v>
      </c>
      <c r="AX358" s="14" t="s">
        <v>77</v>
      </c>
      <c r="AY358" s="254" t="s">
        <v>199</v>
      </c>
    </row>
    <row r="359" s="14" customFormat="1">
      <c r="A359" s="14"/>
      <c r="B359" s="244"/>
      <c r="C359" s="245"/>
      <c r="D359" s="235" t="s">
        <v>209</v>
      </c>
      <c r="E359" s="246" t="s">
        <v>1</v>
      </c>
      <c r="F359" s="247" t="s">
        <v>605</v>
      </c>
      <c r="G359" s="245"/>
      <c r="H359" s="248">
        <v>18.047999999999998</v>
      </c>
      <c r="I359" s="249"/>
      <c r="J359" s="245"/>
      <c r="K359" s="245"/>
      <c r="L359" s="250"/>
      <c r="M359" s="251"/>
      <c r="N359" s="252"/>
      <c r="O359" s="252"/>
      <c r="P359" s="252"/>
      <c r="Q359" s="252"/>
      <c r="R359" s="252"/>
      <c r="S359" s="252"/>
      <c r="T359" s="253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54" t="s">
        <v>209</v>
      </c>
      <c r="AU359" s="254" t="s">
        <v>87</v>
      </c>
      <c r="AV359" s="14" t="s">
        <v>87</v>
      </c>
      <c r="AW359" s="14" t="s">
        <v>33</v>
      </c>
      <c r="AX359" s="14" t="s">
        <v>77</v>
      </c>
      <c r="AY359" s="254" t="s">
        <v>199</v>
      </c>
    </row>
    <row r="360" s="14" customFormat="1">
      <c r="A360" s="14"/>
      <c r="B360" s="244"/>
      <c r="C360" s="245"/>
      <c r="D360" s="235" t="s">
        <v>209</v>
      </c>
      <c r="E360" s="246" t="s">
        <v>1</v>
      </c>
      <c r="F360" s="247" t="s">
        <v>606</v>
      </c>
      <c r="G360" s="245"/>
      <c r="H360" s="248">
        <v>11.16</v>
      </c>
      <c r="I360" s="249"/>
      <c r="J360" s="245"/>
      <c r="K360" s="245"/>
      <c r="L360" s="250"/>
      <c r="M360" s="251"/>
      <c r="N360" s="252"/>
      <c r="O360" s="252"/>
      <c r="P360" s="252"/>
      <c r="Q360" s="252"/>
      <c r="R360" s="252"/>
      <c r="S360" s="252"/>
      <c r="T360" s="253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54" t="s">
        <v>209</v>
      </c>
      <c r="AU360" s="254" t="s">
        <v>87</v>
      </c>
      <c r="AV360" s="14" t="s">
        <v>87</v>
      </c>
      <c r="AW360" s="14" t="s">
        <v>33</v>
      </c>
      <c r="AX360" s="14" t="s">
        <v>77</v>
      </c>
      <c r="AY360" s="254" t="s">
        <v>199</v>
      </c>
    </row>
    <row r="361" s="14" customFormat="1">
      <c r="A361" s="14"/>
      <c r="B361" s="244"/>
      <c r="C361" s="245"/>
      <c r="D361" s="235" t="s">
        <v>209</v>
      </c>
      <c r="E361" s="246" t="s">
        <v>1</v>
      </c>
      <c r="F361" s="247" t="s">
        <v>607</v>
      </c>
      <c r="G361" s="245"/>
      <c r="H361" s="248">
        <v>10.456</v>
      </c>
      <c r="I361" s="249"/>
      <c r="J361" s="245"/>
      <c r="K361" s="245"/>
      <c r="L361" s="250"/>
      <c r="M361" s="251"/>
      <c r="N361" s="252"/>
      <c r="O361" s="252"/>
      <c r="P361" s="252"/>
      <c r="Q361" s="252"/>
      <c r="R361" s="252"/>
      <c r="S361" s="252"/>
      <c r="T361" s="253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54" t="s">
        <v>209</v>
      </c>
      <c r="AU361" s="254" t="s">
        <v>87</v>
      </c>
      <c r="AV361" s="14" t="s">
        <v>87</v>
      </c>
      <c r="AW361" s="14" t="s">
        <v>33</v>
      </c>
      <c r="AX361" s="14" t="s">
        <v>77</v>
      </c>
      <c r="AY361" s="254" t="s">
        <v>199</v>
      </c>
    </row>
    <row r="362" s="14" customFormat="1">
      <c r="A362" s="14"/>
      <c r="B362" s="244"/>
      <c r="C362" s="245"/>
      <c r="D362" s="235" t="s">
        <v>209</v>
      </c>
      <c r="E362" s="246" t="s">
        <v>1</v>
      </c>
      <c r="F362" s="247" t="s">
        <v>608</v>
      </c>
      <c r="G362" s="245"/>
      <c r="H362" s="248">
        <v>10.784000000000001</v>
      </c>
      <c r="I362" s="249"/>
      <c r="J362" s="245"/>
      <c r="K362" s="245"/>
      <c r="L362" s="250"/>
      <c r="M362" s="251"/>
      <c r="N362" s="252"/>
      <c r="O362" s="252"/>
      <c r="P362" s="252"/>
      <c r="Q362" s="252"/>
      <c r="R362" s="252"/>
      <c r="S362" s="252"/>
      <c r="T362" s="253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54" t="s">
        <v>209</v>
      </c>
      <c r="AU362" s="254" t="s">
        <v>87</v>
      </c>
      <c r="AV362" s="14" t="s">
        <v>87</v>
      </c>
      <c r="AW362" s="14" t="s">
        <v>33</v>
      </c>
      <c r="AX362" s="14" t="s">
        <v>77</v>
      </c>
      <c r="AY362" s="254" t="s">
        <v>199</v>
      </c>
    </row>
    <row r="363" s="14" customFormat="1">
      <c r="A363" s="14"/>
      <c r="B363" s="244"/>
      <c r="C363" s="245"/>
      <c r="D363" s="235" t="s">
        <v>209</v>
      </c>
      <c r="E363" s="246" t="s">
        <v>1</v>
      </c>
      <c r="F363" s="247" t="s">
        <v>609</v>
      </c>
      <c r="G363" s="245"/>
      <c r="H363" s="248">
        <v>10.504</v>
      </c>
      <c r="I363" s="249"/>
      <c r="J363" s="245"/>
      <c r="K363" s="245"/>
      <c r="L363" s="250"/>
      <c r="M363" s="251"/>
      <c r="N363" s="252"/>
      <c r="O363" s="252"/>
      <c r="P363" s="252"/>
      <c r="Q363" s="252"/>
      <c r="R363" s="252"/>
      <c r="S363" s="252"/>
      <c r="T363" s="253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254" t="s">
        <v>209</v>
      </c>
      <c r="AU363" s="254" t="s">
        <v>87</v>
      </c>
      <c r="AV363" s="14" t="s">
        <v>87</v>
      </c>
      <c r="AW363" s="14" t="s">
        <v>33</v>
      </c>
      <c r="AX363" s="14" t="s">
        <v>77</v>
      </c>
      <c r="AY363" s="254" t="s">
        <v>199</v>
      </c>
    </row>
    <row r="364" s="14" customFormat="1">
      <c r="A364" s="14"/>
      <c r="B364" s="244"/>
      <c r="C364" s="245"/>
      <c r="D364" s="235" t="s">
        <v>209</v>
      </c>
      <c r="E364" s="246" t="s">
        <v>1</v>
      </c>
      <c r="F364" s="247" t="s">
        <v>127</v>
      </c>
      <c r="G364" s="245"/>
      <c r="H364" s="248">
        <v>158.356</v>
      </c>
      <c r="I364" s="249"/>
      <c r="J364" s="245"/>
      <c r="K364" s="245"/>
      <c r="L364" s="250"/>
      <c r="M364" s="251"/>
      <c r="N364" s="252"/>
      <c r="O364" s="252"/>
      <c r="P364" s="252"/>
      <c r="Q364" s="252"/>
      <c r="R364" s="252"/>
      <c r="S364" s="252"/>
      <c r="T364" s="253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54" t="s">
        <v>209</v>
      </c>
      <c r="AU364" s="254" t="s">
        <v>87</v>
      </c>
      <c r="AV364" s="14" t="s">
        <v>87</v>
      </c>
      <c r="AW364" s="14" t="s">
        <v>33</v>
      </c>
      <c r="AX364" s="14" t="s">
        <v>85</v>
      </c>
      <c r="AY364" s="254" t="s">
        <v>199</v>
      </c>
    </row>
    <row r="365" s="2" customFormat="1" ht="24.15" customHeight="1">
      <c r="A365" s="39"/>
      <c r="B365" s="40"/>
      <c r="C365" s="220" t="s">
        <v>610</v>
      </c>
      <c r="D365" s="220" t="s">
        <v>202</v>
      </c>
      <c r="E365" s="221" t="s">
        <v>611</v>
      </c>
      <c r="F365" s="222" t="s">
        <v>612</v>
      </c>
      <c r="G365" s="223" t="s">
        <v>205</v>
      </c>
      <c r="H365" s="224">
        <v>7</v>
      </c>
      <c r="I365" s="225"/>
      <c r="J365" s="226">
        <f>ROUND(I365*H365,2)</f>
        <v>0</v>
      </c>
      <c r="K365" s="222" t="s">
        <v>1</v>
      </c>
      <c r="L365" s="45"/>
      <c r="M365" s="227" t="s">
        <v>1</v>
      </c>
      <c r="N365" s="228" t="s">
        <v>42</v>
      </c>
      <c r="O365" s="92"/>
      <c r="P365" s="229">
        <f>O365*H365</f>
        <v>0</v>
      </c>
      <c r="Q365" s="229">
        <v>0.00072000000000000005</v>
      </c>
      <c r="R365" s="229">
        <f>Q365*H365</f>
        <v>0.0050400000000000002</v>
      </c>
      <c r="S365" s="229">
        <v>0</v>
      </c>
      <c r="T365" s="230">
        <f>S365*H365</f>
        <v>0</v>
      </c>
      <c r="U365" s="39"/>
      <c r="V365" s="39"/>
      <c r="W365" s="39"/>
      <c r="X365" s="39"/>
      <c r="Y365" s="39"/>
      <c r="Z365" s="39"/>
      <c r="AA365" s="39"/>
      <c r="AB365" s="39"/>
      <c r="AC365" s="39"/>
      <c r="AD365" s="39"/>
      <c r="AE365" s="39"/>
      <c r="AR365" s="231" t="s">
        <v>313</v>
      </c>
      <c r="AT365" s="231" t="s">
        <v>202</v>
      </c>
      <c r="AU365" s="231" t="s">
        <v>87</v>
      </c>
      <c r="AY365" s="18" t="s">
        <v>199</v>
      </c>
      <c r="BE365" s="232">
        <f>IF(N365="základní",J365,0)</f>
        <v>0</v>
      </c>
      <c r="BF365" s="232">
        <f>IF(N365="snížená",J365,0)</f>
        <v>0</v>
      </c>
      <c r="BG365" s="232">
        <f>IF(N365="zákl. přenesená",J365,0)</f>
        <v>0</v>
      </c>
      <c r="BH365" s="232">
        <f>IF(N365="sníž. přenesená",J365,0)</f>
        <v>0</v>
      </c>
      <c r="BI365" s="232">
        <f>IF(N365="nulová",J365,0)</f>
        <v>0</v>
      </c>
      <c r="BJ365" s="18" t="s">
        <v>85</v>
      </c>
      <c r="BK365" s="232">
        <f>ROUND(I365*H365,2)</f>
        <v>0</v>
      </c>
      <c r="BL365" s="18" t="s">
        <v>313</v>
      </c>
      <c r="BM365" s="231" t="s">
        <v>613</v>
      </c>
    </row>
    <row r="366" s="2" customFormat="1">
      <c r="A366" s="39"/>
      <c r="B366" s="40"/>
      <c r="C366" s="41"/>
      <c r="D366" s="235" t="s">
        <v>275</v>
      </c>
      <c r="E366" s="41"/>
      <c r="F366" s="265" t="s">
        <v>614</v>
      </c>
      <c r="G366" s="41"/>
      <c r="H366" s="41"/>
      <c r="I366" s="266"/>
      <c r="J366" s="41"/>
      <c r="K366" s="41"/>
      <c r="L366" s="45"/>
      <c r="M366" s="267"/>
      <c r="N366" s="268"/>
      <c r="O366" s="92"/>
      <c r="P366" s="92"/>
      <c r="Q366" s="92"/>
      <c r="R366" s="92"/>
      <c r="S366" s="92"/>
      <c r="T366" s="93"/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T366" s="18" t="s">
        <v>275</v>
      </c>
      <c r="AU366" s="18" t="s">
        <v>87</v>
      </c>
    </row>
    <row r="367" s="13" customFormat="1">
      <c r="A367" s="13"/>
      <c r="B367" s="233"/>
      <c r="C367" s="234"/>
      <c r="D367" s="235" t="s">
        <v>209</v>
      </c>
      <c r="E367" s="236" t="s">
        <v>1</v>
      </c>
      <c r="F367" s="237" t="s">
        <v>476</v>
      </c>
      <c r="G367" s="234"/>
      <c r="H367" s="236" t="s">
        <v>1</v>
      </c>
      <c r="I367" s="238"/>
      <c r="J367" s="234"/>
      <c r="K367" s="234"/>
      <c r="L367" s="239"/>
      <c r="M367" s="240"/>
      <c r="N367" s="241"/>
      <c r="O367" s="241"/>
      <c r="P367" s="241"/>
      <c r="Q367" s="241"/>
      <c r="R367" s="241"/>
      <c r="S367" s="241"/>
      <c r="T367" s="242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43" t="s">
        <v>209</v>
      </c>
      <c r="AU367" s="243" t="s">
        <v>87</v>
      </c>
      <c r="AV367" s="13" t="s">
        <v>85</v>
      </c>
      <c r="AW367" s="13" t="s">
        <v>33</v>
      </c>
      <c r="AX367" s="13" t="s">
        <v>77</v>
      </c>
      <c r="AY367" s="243" t="s">
        <v>199</v>
      </c>
    </row>
    <row r="368" s="13" customFormat="1">
      <c r="A368" s="13"/>
      <c r="B368" s="233"/>
      <c r="C368" s="234"/>
      <c r="D368" s="235" t="s">
        <v>209</v>
      </c>
      <c r="E368" s="236" t="s">
        <v>1</v>
      </c>
      <c r="F368" s="237" t="s">
        <v>615</v>
      </c>
      <c r="G368" s="234"/>
      <c r="H368" s="236" t="s">
        <v>1</v>
      </c>
      <c r="I368" s="238"/>
      <c r="J368" s="234"/>
      <c r="K368" s="234"/>
      <c r="L368" s="239"/>
      <c r="M368" s="240"/>
      <c r="N368" s="241"/>
      <c r="O368" s="241"/>
      <c r="P368" s="241"/>
      <c r="Q368" s="241"/>
      <c r="R368" s="241"/>
      <c r="S368" s="241"/>
      <c r="T368" s="242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43" t="s">
        <v>209</v>
      </c>
      <c r="AU368" s="243" t="s">
        <v>87</v>
      </c>
      <c r="AV368" s="13" t="s">
        <v>85</v>
      </c>
      <c r="AW368" s="13" t="s">
        <v>33</v>
      </c>
      <c r="AX368" s="13" t="s">
        <v>77</v>
      </c>
      <c r="AY368" s="243" t="s">
        <v>199</v>
      </c>
    </row>
    <row r="369" s="14" customFormat="1">
      <c r="A369" s="14"/>
      <c r="B369" s="244"/>
      <c r="C369" s="245"/>
      <c r="D369" s="235" t="s">
        <v>209</v>
      </c>
      <c r="E369" s="246" t="s">
        <v>1</v>
      </c>
      <c r="F369" s="247" t="s">
        <v>616</v>
      </c>
      <c r="G369" s="245"/>
      <c r="H369" s="248">
        <v>7</v>
      </c>
      <c r="I369" s="249"/>
      <c r="J369" s="245"/>
      <c r="K369" s="245"/>
      <c r="L369" s="250"/>
      <c r="M369" s="251"/>
      <c r="N369" s="252"/>
      <c r="O369" s="252"/>
      <c r="P369" s="252"/>
      <c r="Q369" s="252"/>
      <c r="R369" s="252"/>
      <c r="S369" s="252"/>
      <c r="T369" s="253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254" t="s">
        <v>209</v>
      </c>
      <c r="AU369" s="254" t="s">
        <v>87</v>
      </c>
      <c r="AV369" s="14" t="s">
        <v>87</v>
      </c>
      <c r="AW369" s="14" t="s">
        <v>33</v>
      </c>
      <c r="AX369" s="14" t="s">
        <v>85</v>
      </c>
      <c r="AY369" s="254" t="s">
        <v>199</v>
      </c>
    </row>
    <row r="370" s="2" customFormat="1" ht="16.5" customHeight="1">
      <c r="A370" s="39"/>
      <c r="B370" s="40"/>
      <c r="C370" s="255" t="s">
        <v>617</v>
      </c>
      <c r="D370" s="255" t="s">
        <v>252</v>
      </c>
      <c r="E370" s="256" t="s">
        <v>618</v>
      </c>
      <c r="F370" s="257" t="s">
        <v>619</v>
      </c>
      <c r="G370" s="258" t="s">
        <v>205</v>
      </c>
      <c r="H370" s="259">
        <v>7.3499999999999996</v>
      </c>
      <c r="I370" s="260"/>
      <c r="J370" s="261">
        <f>ROUND(I370*H370,2)</f>
        <v>0</v>
      </c>
      <c r="K370" s="257" t="s">
        <v>206</v>
      </c>
      <c r="L370" s="262"/>
      <c r="M370" s="263" t="s">
        <v>1</v>
      </c>
      <c r="N370" s="264" t="s">
        <v>42</v>
      </c>
      <c r="O370" s="92"/>
      <c r="P370" s="229">
        <f>O370*H370</f>
        <v>0</v>
      </c>
      <c r="Q370" s="229">
        <v>0.0089999999999999993</v>
      </c>
      <c r="R370" s="229">
        <f>Q370*H370</f>
        <v>0.066149999999999987</v>
      </c>
      <c r="S370" s="229">
        <v>0</v>
      </c>
      <c r="T370" s="230">
        <f>S370*H370</f>
        <v>0</v>
      </c>
      <c r="U370" s="39"/>
      <c r="V370" s="39"/>
      <c r="W370" s="39"/>
      <c r="X370" s="39"/>
      <c r="Y370" s="39"/>
      <c r="Z370" s="39"/>
      <c r="AA370" s="39"/>
      <c r="AB370" s="39"/>
      <c r="AC370" s="39"/>
      <c r="AD370" s="39"/>
      <c r="AE370" s="39"/>
      <c r="AR370" s="231" t="s">
        <v>383</v>
      </c>
      <c r="AT370" s="231" t="s">
        <v>252</v>
      </c>
      <c r="AU370" s="231" t="s">
        <v>87</v>
      </c>
      <c r="AY370" s="18" t="s">
        <v>199</v>
      </c>
      <c r="BE370" s="232">
        <f>IF(N370="základní",J370,0)</f>
        <v>0</v>
      </c>
      <c r="BF370" s="232">
        <f>IF(N370="snížená",J370,0)</f>
        <v>0</v>
      </c>
      <c r="BG370" s="232">
        <f>IF(N370="zákl. přenesená",J370,0)</f>
        <v>0</v>
      </c>
      <c r="BH370" s="232">
        <f>IF(N370="sníž. přenesená",J370,0)</f>
        <v>0</v>
      </c>
      <c r="BI370" s="232">
        <f>IF(N370="nulová",J370,0)</f>
        <v>0</v>
      </c>
      <c r="BJ370" s="18" t="s">
        <v>85</v>
      </c>
      <c r="BK370" s="232">
        <f>ROUND(I370*H370,2)</f>
        <v>0</v>
      </c>
      <c r="BL370" s="18" t="s">
        <v>313</v>
      </c>
      <c r="BM370" s="231" t="s">
        <v>620</v>
      </c>
    </row>
    <row r="371" s="14" customFormat="1">
      <c r="A371" s="14"/>
      <c r="B371" s="244"/>
      <c r="C371" s="245"/>
      <c r="D371" s="235" t="s">
        <v>209</v>
      </c>
      <c r="E371" s="245"/>
      <c r="F371" s="247" t="s">
        <v>621</v>
      </c>
      <c r="G371" s="245"/>
      <c r="H371" s="248">
        <v>7.3499999999999996</v>
      </c>
      <c r="I371" s="249"/>
      <c r="J371" s="245"/>
      <c r="K371" s="245"/>
      <c r="L371" s="250"/>
      <c r="M371" s="251"/>
      <c r="N371" s="252"/>
      <c r="O371" s="252"/>
      <c r="P371" s="252"/>
      <c r="Q371" s="252"/>
      <c r="R371" s="252"/>
      <c r="S371" s="252"/>
      <c r="T371" s="253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T371" s="254" t="s">
        <v>209</v>
      </c>
      <c r="AU371" s="254" t="s">
        <v>87</v>
      </c>
      <c r="AV371" s="14" t="s">
        <v>87</v>
      </c>
      <c r="AW371" s="14" t="s">
        <v>4</v>
      </c>
      <c r="AX371" s="14" t="s">
        <v>85</v>
      </c>
      <c r="AY371" s="254" t="s">
        <v>199</v>
      </c>
    </row>
    <row r="372" s="2" customFormat="1" ht="44.25" customHeight="1">
      <c r="A372" s="39"/>
      <c r="B372" s="40"/>
      <c r="C372" s="220" t="s">
        <v>622</v>
      </c>
      <c r="D372" s="220" t="s">
        <v>202</v>
      </c>
      <c r="E372" s="221" t="s">
        <v>623</v>
      </c>
      <c r="F372" s="222" t="s">
        <v>624</v>
      </c>
      <c r="G372" s="223" t="s">
        <v>248</v>
      </c>
      <c r="H372" s="224">
        <v>1</v>
      </c>
      <c r="I372" s="225"/>
      <c r="J372" s="226">
        <f>ROUND(I372*H372,2)</f>
        <v>0</v>
      </c>
      <c r="K372" s="222" t="s">
        <v>206</v>
      </c>
      <c r="L372" s="45"/>
      <c r="M372" s="227" t="s">
        <v>1</v>
      </c>
      <c r="N372" s="228" t="s">
        <v>42</v>
      </c>
      <c r="O372" s="92"/>
      <c r="P372" s="229">
        <f>O372*H372</f>
        <v>0</v>
      </c>
      <c r="Q372" s="229">
        <v>9.0000000000000006E-05</v>
      </c>
      <c r="R372" s="229">
        <f>Q372*H372</f>
        <v>9.0000000000000006E-05</v>
      </c>
      <c r="S372" s="229">
        <v>0</v>
      </c>
      <c r="T372" s="230">
        <f>S372*H372</f>
        <v>0</v>
      </c>
      <c r="U372" s="39"/>
      <c r="V372" s="39"/>
      <c r="W372" s="39"/>
      <c r="X372" s="39"/>
      <c r="Y372" s="39"/>
      <c r="Z372" s="39"/>
      <c r="AA372" s="39"/>
      <c r="AB372" s="39"/>
      <c r="AC372" s="39"/>
      <c r="AD372" s="39"/>
      <c r="AE372" s="39"/>
      <c r="AR372" s="231" t="s">
        <v>313</v>
      </c>
      <c r="AT372" s="231" t="s">
        <v>202</v>
      </c>
      <c r="AU372" s="231" t="s">
        <v>87</v>
      </c>
      <c r="AY372" s="18" t="s">
        <v>199</v>
      </c>
      <c r="BE372" s="232">
        <f>IF(N372="základní",J372,0)</f>
        <v>0</v>
      </c>
      <c r="BF372" s="232">
        <f>IF(N372="snížená",J372,0)</f>
        <v>0</v>
      </c>
      <c r="BG372" s="232">
        <f>IF(N372="zákl. přenesená",J372,0)</f>
        <v>0</v>
      </c>
      <c r="BH372" s="232">
        <f>IF(N372="sníž. přenesená",J372,0)</f>
        <v>0</v>
      </c>
      <c r="BI372" s="232">
        <f>IF(N372="nulová",J372,0)</f>
        <v>0</v>
      </c>
      <c r="BJ372" s="18" t="s">
        <v>85</v>
      </c>
      <c r="BK372" s="232">
        <f>ROUND(I372*H372,2)</f>
        <v>0</v>
      </c>
      <c r="BL372" s="18" t="s">
        <v>313</v>
      </c>
      <c r="BM372" s="231" t="s">
        <v>625</v>
      </c>
    </row>
    <row r="373" s="2" customFormat="1">
      <c r="A373" s="39"/>
      <c r="B373" s="40"/>
      <c r="C373" s="41"/>
      <c r="D373" s="235" t="s">
        <v>275</v>
      </c>
      <c r="E373" s="41"/>
      <c r="F373" s="265" t="s">
        <v>626</v>
      </c>
      <c r="G373" s="41"/>
      <c r="H373" s="41"/>
      <c r="I373" s="266"/>
      <c r="J373" s="41"/>
      <c r="K373" s="41"/>
      <c r="L373" s="45"/>
      <c r="M373" s="267"/>
      <c r="N373" s="268"/>
      <c r="O373" s="92"/>
      <c r="P373" s="92"/>
      <c r="Q373" s="92"/>
      <c r="R373" s="92"/>
      <c r="S373" s="92"/>
      <c r="T373" s="93"/>
      <c r="U373" s="39"/>
      <c r="V373" s="39"/>
      <c r="W373" s="39"/>
      <c r="X373" s="39"/>
      <c r="Y373" s="39"/>
      <c r="Z373" s="39"/>
      <c r="AA373" s="39"/>
      <c r="AB373" s="39"/>
      <c r="AC373" s="39"/>
      <c r="AD373" s="39"/>
      <c r="AE373" s="39"/>
      <c r="AT373" s="18" t="s">
        <v>275</v>
      </c>
      <c r="AU373" s="18" t="s">
        <v>87</v>
      </c>
    </row>
    <row r="374" s="14" customFormat="1">
      <c r="A374" s="14"/>
      <c r="B374" s="244"/>
      <c r="C374" s="245"/>
      <c r="D374" s="235" t="s">
        <v>209</v>
      </c>
      <c r="E374" s="246" t="s">
        <v>1</v>
      </c>
      <c r="F374" s="247" t="s">
        <v>627</v>
      </c>
      <c r="G374" s="245"/>
      <c r="H374" s="248">
        <v>1</v>
      </c>
      <c r="I374" s="249"/>
      <c r="J374" s="245"/>
      <c r="K374" s="245"/>
      <c r="L374" s="250"/>
      <c r="M374" s="251"/>
      <c r="N374" s="252"/>
      <c r="O374" s="252"/>
      <c r="P374" s="252"/>
      <c r="Q374" s="252"/>
      <c r="R374" s="252"/>
      <c r="S374" s="252"/>
      <c r="T374" s="253"/>
      <c r="U374" s="14"/>
      <c r="V374" s="14"/>
      <c r="W374" s="14"/>
      <c r="X374" s="14"/>
      <c r="Y374" s="14"/>
      <c r="Z374" s="14"/>
      <c r="AA374" s="14"/>
      <c r="AB374" s="14"/>
      <c r="AC374" s="14"/>
      <c r="AD374" s="14"/>
      <c r="AE374" s="14"/>
      <c r="AT374" s="254" t="s">
        <v>209</v>
      </c>
      <c r="AU374" s="254" t="s">
        <v>87</v>
      </c>
      <c r="AV374" s="14" t="s">
        <v>87</v>
      </c>
      <c r="AW374" s="14" t="s">
        <v>33</v>
      </c>
      <c r="AX374" s="14" t="s">
        <v>85</v>
      </c>
      <c r="AY374" s="254" t="s">
        <v>199</v>
      </c>
    </row>
    <row r="375" s="2" customFormat="1" ht="24.15" customHeight="1">
      <c r="A375" s="39"/>
      <c r="B375" s="40"/>
      <c r="C375" s="255" t="s">
        <v>628</v>
      </c>
      <c r="D375" s="255" t="s">
        <v>252</v>
      </c>
      <c r="E375" s="256" t="s">
        <v>629</v>
      </c>
      <c r="F375" s="257" t="s">
        <v>630</v>
      </c>
      <c r="G375" s="258" t="s">
        <v>248</v>
      </c>
      <c r="H375" s="259">
        <v>1</v>
      </c>
      <c r="I375" s="260"/>
      <c r="J375" s="261">
        <f>ROUND(I375*H375,2)</f>
        <v>0</v>
      </c>
      <c r="K375" s="257" t="s">
        <v>206</v>
      </c>
      <c r="L375" s="262"/>
      <c r="M375" s="263" t="s">
        <v>1</v>
      </c>
      <c r="N375" s="264" t="s">
        <v>42</v>
      </c>
      <c r="O375" s="92"/>
      <c r="P375" s="229">
        <f>O375*H375</f>
        <v>0</v>
      </c>
      <c r="Q375" s="229">
        <v>0.020199999999999999</v>
      </c>
      <c r="R375" s="229">
        <f>Q375*H375</f>
        <v>0.020199999999999999</v>
      </c>
      <c r="S375" s="229">
        <v>0</v>
      </c>
      <c r="T375" s="230">
        <f>S375*H375</f>
        <v>0</v>
      </c>
      <c r="U375" s="39"/>
      <c r="V375" s="39"/>
      <c r="W375" s="39"/>
      <c r="X375" s="39"/>
      <c r="Y375" s="39"/>
      <c r="Z375" s="39"/>
      <c r="AA375" s="39"/>
      <c r="AB375" s="39"/>
      <c r="AC375" s="39"/>
      <c r="AD375" s="39"/>
      <c r="AE375" s="39"/>
      <c r="AR375" s="231" t="s">
        <v>383</v>
      </c>
      <c r="AT375" s="231" t="s">
        <v>252</v>
      </c>
      <c r="AU375" s="231" t="s">
        <v>87</v>
      </c>
      <c r="AY375" s="18" t="s">
        <v>199</v>
      </c>
      <c r="BE375" s="232">
        <f>IF(N375="základní",J375,0)</f>
        <v>0</v>
      </c>
      <c r="BF375" s="232">
        <f>IF(N375="snížená",J375,0)</f>
        <v>0</v>
      </c>
      <c r="BG375" s="232">
        <f>IF(N375="zákl. přenesená",J375,0)</f>
        <v>0</v>
      </c>
      <c r="BH375" s="232">
        <f>IF(N375="sníž. přenesená",J375,0)</f>
        <v>0</v>
      </c>
      <c r="BI375" s="232">
        <f>IF(N375="nulová",J375,0)</f>
        <v>0</v>
      </c>
      <c r="BJ375" s="18" t="s">
        <v>85</v>
      </c>
      <c r="BK375" s="232">
        <f>ROUND(I375*H375,2)</f>
        <v>0</v>
      </c>
      <c r="BL375" s="18" t="s">
        <v>313</v>
      </c>
      <c r="BM375" s="231" t="s">
        <v>631</v>
      </c>
    </row>
    <row r="376" s="2" customFormat="1" ht="33" customHeight="1">
      <c r="A376" s="39"/>
      <c r="B376" s="40"/>
      <c r="C376" s="220" t="s">
        <v>632</v>
      </c>
      <c r="D376" s="220" t="s">
        <v>202</v>
      </c>
      <c r="E376" s="221" t="s">
        <v>633</v>
      </c>
      <c r="F376" s="222" t="s">
        <v>634</v>
      </c>
      <c r="G376" s="223" t="s">
        <v>248</v>
      </c>
      <c r="H376" s="224">
        <v>1</v>
      </c>
      <c r="I376" s="225"/>
      <c r="J376" s="226">
        <f>ROUND(I376*H376,2)</f>
        <v>0</v>
      </c>
      <c r="K376" s="222" t="s">
        <v>206</v>
      </c>
      <c r="L376" s="45"/>
      <c r="M376" s="227" t="s">
        <v>1</v>
      </c>
      <c r="N376" s="228" t="s">
        <v>42</v>
      </c>
      <c r="O376" s="92"/>
      <c r="P376" s="229">
        <f>O376*H376</f>
        <v>0</v>
      </c>
      <c r="Q376" s="229">
        <v>0.00022000000000000001</v>
      </c>
      <c r="R376" s="229">
        <f>Q376*H376</f>
        <v>0.00022000000000000001</v>
      </c>
      <c r="S376" s="229">
        <v>0</v>
      </c>
      <c r="T376" s="230">
        <f>S376*H376</f>
        <v>0</v>
      </c>
      <c r="U376" s="39"/>
      <c r="V376" s="39"/>
      <c r="W376" s="39"/>
      <c r="X376" s="39"/>
      <c r="Y376" s="39"/>
      <c r="Z376" s="39"/>
      <c r="AA376" s="39"/>
      <c r="AB376" s="39"/>
      <c r="AC376" s="39"/>
      <c r="AD376" s="39"/>
      <c r="AE376" s="39"/>
      <c r="AR376" s="231" t="s">
        <v>313</v>
      </c>
      <c r="AT376" s="231" t="s">
        <v>202</v>
      </c>
      <c r="AU376" s="231" t="s">
        <v>87</v>
      </c>
      <c r="AY376" s="18" t="s">
        <v>199</v>
      </c>
      <c r="BE376" s="232">
        <f>IF(N376="základní",J376,0)</f>
        <v>0</v>
      </c>
      <c r="BF376" s="232">
        <f>IF(N376="snížená",J376,0)</f>
        <v>0</v>
      </c>
      <c r="BG376" s="232">
        <f>IF(N376="zákl. přenesená",J376,0)</f>
        <v>0</v>
      </c>
      <c r="BH376" s="232">
        <f>IF(N376="sníž. přenesená",J376,0)</f>
        <v>0</v>
      </c>
      <c r="BI376" s="232">
        <f>IF(N376="nulová",J376,0)</f>
        <v>0</v>
      </c>
      <c r="BJ376" s="18" t="s">
        <v>85</v>
      </c>
      <c r="BK376" s="232">
        <f>ROUND(I376*H376,2)</f>
        <v>0</v>
      </c>
      <c r="BL376" s="18" t="s">
        <v>313</v>
      </c>
      <c r="BM376" s="231" t="s">
        <v>635</v>
      </c>
    </row>
    <row r="377" s="14" customFormat="1">
      <c r="A377" s="14"/>
      <c r="B377" s="244"/>
      <c r="C377" s="245"/>
      <c r="D377" s="235" t="s">
        <v>209</v>
      </c>
      <c r="E377" s="246" t="s">
        <v>1</v>
      </c>
      <c r="F377" s="247" t="s">
        <v>636</v>
      </c>
      <c r="G377" s="245"/>
      <c r="H377" s="248">
        <v>1</v>
      </c>
      <c r="I377" s="249"/>
      <c r="J377" s="245"/>
      <c r="K377" s="245"/>
      <c r="L377" s="250"/>
      <c r="M377" s="251"/>
      <c r="N377" s="252"/>
      <c r="O377" s="252"/>
      <c r="P377" s="252"/>
      <c r="Q377" s="252"/>
      <c r="R377" s="252"/>
      <c r="S377" s="252"/>
      <c r="T377" s="253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54" t="s">
        <v>209</v>
      </c>
      <c r="AU377" s="254" t="s">
        <v>87</v>
      </c>
      <c r="AV377" s="14" t="s">
        <v>87</v>
      </c>
      <c r="AW377" s="14" t="s">
        <v>33</v>
      </c>
      <c r="AX377" s="14" t="s">
        <v>85</v>
      </c>
      <c r="AY377" s="254" t="s">
        <v>199</v>
      </c>
    </row>
    <row r="378" s="2" customFormat="1" ht="33" customHeight="1">
      <c r="A378" s="39"/>
      <c r="B378" s="40"/>
      <c r="C378" s="255" t="s">
        <v>637</v>
      </c>
      <c r="D378" s="255" t="s">
        <v>252</v>
      </c>
      <c r="E378" s="256" t="s">
        <v>638</v>
      </c>
      <c r="F378" s="257" t="s">
        <v>639</v>
      </c>
      <c r="G378" s="258" t="s">
        <v>248</v>
      </c>
      <c r="H378" s="259">
        <v>1</v>
      </c>
      <c r="I378" s="260"/>
      <c r="J378" s="261">
        <f>ROUND(I378*H378,2)</f>
        <v>0</v>
      </c>
      <c r="K378" s="257" t="s">
        <v>206</v>
      </c>
      <c r="L378" s="262"/>
      <c r="M378" s="263" t="s">
        <v>1</v>
      </c>
      <c r="N378" s="264" t="s">
        <v>42</v>
      </c>
      <c r="O378" s="92"/>
      <c r="P378" s="229">
        <f>O378*H378</f>
        <v>0</v>
      </c>
      <c r="Q378" s="229">
        <v>0.012489999999999999</v>
      </c>
      <c r="R378" s="229">
        <f>Q378*H378</f>
        <v>0.012489999999999999</v>
      </c>
      <c r="S378" s="229">
        <v>0</v>
      </c>
      <c r="T378" s="230">
        <f>S378*H378</f>
        <v>0</v>
      </c>
      <c r="U378" s="39"/>
      <c r="V378" s="39"/>
      <c r="W378" s="39"/>
      <c r="X378" s="39"/>
      <c r="Y378" s="39"/>
      <c r="Z378" s="39"/>
      <c r="AA378" s="39"/>
      <c r="AB378" s="39"/>
      <c r="AC378" s="39"/>
      <c r="AD378" s="39"/>
      <c r="AE378" s="39"/>
      <c r="AR378" s="231" t="s">
        <v>383</v>
      </c>
      <c r="AT378" s="231" t="s">
        <v>252</v>
      </c>
      <c r="AU378" s="231" t="s">
        <v>87</v>
      </c>
      <c r="AY378" s="18" t="s">
        <v>199</v>
      </c>
      <c r="BE378" s="232">
        <f>IF(N378="základní",J378,0)</f>
        <v>0</v>
      </c>
      <c r="BF378" s="232">
        <f>IF(N378="snížená",J378,0)</f>
        <v>0</v>
      </c>
      <c r="BG378" s="232">
        <f>IF(N378="zákl. přenesená",J378,0)</f>
        <v>0</v>
      </c>
      <c r="BH378" s="232">
        <f>IF(N378="sníž. přenesená",J378,0)</f>
        <v>0</v>
      </c>
      <c r="BI378" s="232">
        <f>IF(N378="nulová",J378,0)</f>
        <v>0</v>
      </c>
      <c r="BJ378" s="18" t="s">
        <v>85</v>
      </c>
      <c r="BK378" s="232">
        <f>ROUND(I378*H378,2)</f>
        <v>0</v>
      </c>
      <c r="BL378" s="18" t="s">
        <v>313</v>
      </c>
      <c r="BM378" s="231" t="s">
        <v>640</v>
      </c>
    </row>
    <row r="379" s="2" customFormat="1" ht="49.05" customHeight="1">
      <c r="A379" s="39"/>
      <c r="B379" s="40"/>
      <c r="C379" s="220" t="s">
        <v>641</v>
      </c>
      <c r="D379" s="220" t="s">
        <v>202</v>
      </c>
      <c r="E379" s="221" t="s">
        <v>642</v>
      </c>
      <c r="F379" s="222" t="s">
        <v>643</v>
      </c>
      <c r="G379" s="223" t="s">
        <v>248</v>
      </c>
      <c r="H379" s="224">
        <v>1</v>
      </c>
      <c r="I379" s="225"/>
      <c r="J379" s="226">
        <f>ROUND(I379*H379,2)</f>
        <v>0</v>
      </c>
      <c r="K379" s="222" t="s">
        <v>206</v>
      </c>
      <c r="L379" s="45"/>
      <c r="M379" s="227" t="s">
        <v>1</v>
      </c>
      <c r="N379" s="228" t="s">
        <v>42</v>
      </c>
      <c r="O379" s="92"/>
      <c r="P379" s="229">
        <f>O379*H379</f>
        <v>0</v>
      </c>
      <c r="Q379" s="229">
        <v>0.0050299999999999997</v>
      </c>
      <c r="R379" s="229">
        <f>Q379*H379</f>
        <v>0.0050299999999999997</v>
      </c>
      <c r="S379" s="229">
        <v>0</v>
      </c>
      <c r="T379" s="230">
        <f>S379*H379</f>
        <v>0</v>
      </c>
      <c r="U379" s="39"/>
      <c r="V379" s="39"/>
      <c r="W379" s="39"/>
      <c r="X379" s="39"/>
      <c r="Y379" s="39"/>
      <c r="Z379" s="39"/>
      <c r="AA379" s="39"/>
      <c r="AB379" s="39"/>
      <c r="AC379" s="39"/>
      <c r="AD379" s="39"/>
      <c r="AE379" s="39"/>
      <c r="AR379" s="231" t="s">
        <v>313</v>
      </c>
      <c r="AT379" s="231" t="s">
        <v>202</v>
      </c>
      <c r="AU379" s="231" t="s">
        <v>87</v>
      </c>
      <c r="AY379" s="18" t="s">
        <v>199</v>
      </c>
      <c r="BE379" s="232">
        <f>IF(N379="základní",J379,0)</f>
        <v>0</v>
      </c>
      <c r="BF379" s="232">
        <f>IF(N379="snížená",J379,0)</f>
        <v>0</v>
      </c>
      <c r="BG379" s="232">
        <f>IF(N379="zákl. přenesená",J379,0)</f>
        <v>0</v>
      </c>
      <c r="BH379" s="232">
        <f>IF(N379="sníž. přenesená",J379,0)</f>
        <v>0</v>
      </c>
      <c r="BI379" s="232">
        <f>IF(N379="nulová",J379,0)</f>
        <v>0</v>
      </c>
      <c r="BJ379" s="18" t="s">
        <v>85</v>
      </c>
      <c r="BK379" s="232">
        <f>ROUND(I379*H379,2)</f>
        <v>0</v>
      </c>
      <c r="BL379" s="18" t="s">
        <v>313</v>
      </c>
      <c r="BM379" s="231" t="s">
        <v>644</v>
      </c>
    </row>
    <row r="380" s="14" customFormat="1">
      <c r="A380" s="14"/>
      <c r="B380" s="244"/>
      <c r="C380" s="245"/>
      <c r="D380" s="235" t="s">
        <v>209</v>
      </c>
      <c r="E380" s="246" t="s">
        <v>1</v>
      </c>
      <c r="F380" s="247" t="s">
        <v>636</v>
      </c>
      <c r="G380" s="245"/>
      <c r="H380" s="248">
        <v>1</v>
      </c>
      <c r="I380" s="249"/>
      <c r="J380" s="245"/>
      <c r="K380" s="245"/>
      <c r="L380" s="250"/>
      <c r="M380" s="251"/>
      <c r="N380" s="252"/>
      <c r="O380" s="252"/>
      <c r="P380" s="252"/>
      <c r="Q380" s="252"/>
      <c r="R380" s="252"/>
      <c r="S380" s="252"/>
      <c r="T380" s="253"/>
      <c r="U380" s="14"/>
      <c r="V380" s="14"/>
      <c r="W380" s="14"/>
      <c r="X380" s="14"/>
      <c r="Y380" s="14"/>
      <c r="Z380" s="14"/>
      <c r="AA380" s="14"/>
      <c r="AB380" s="14"/>
      <c r="AC380" s="14"/>
      <c r="AD380" s="14"/>
      <c r="AE380" s="14"/>
      <c r="AT380" s="254" t="s">
        <v>209</v>
      </c>
      <c r="AU380" s="254" t="s">
        <v>87</v>
      </c>
      <c r="AV380" s="14" t="s">
        <v>87</v>
      </c>
      <c r="AW380" s="14" t="s">
        <v>33</v>
      </c>
      <c r="AX380" s="14" t="s">
        <v>85</v>
      </c>
      <c r="AY380" s="254" t="s">
        <v>199</v>
      </c>
    </row>
    <row r="381" s="2" customFormat="1" ht="37.8" customHeight="1">
      <c r="A381" s="39"/>
      <c r="B381" s="40"/>
      <c r="C381" s="220" t="s">
        <v>645</v>
      </c>
      <c r="D381" s="220" t="s">
        <v>202</v>
      </c>
      <c r="E381" s="221" t="s">
        <v>646</v>
      </c>
      <c r="F381" s="222" t="s">
        <v>647</v>
      </c>
      <c r="G381" s="223" t="s">
        <v>248</v>
      </c>
      <c r="H381" s="224">
        <v>8</v>
      </c>
      <c r="I381" s="225"/>
      <c r="J381" s="226">
        <f>ROUND(I381*H381,2)</f>
        <v>0</v>
      </c>
      <c r="K381" s="222" t="s">
        <v>206</v>
      </c>
      <c r="L381" s="45"/>
      <c r="M381" s="227" t="s">
        <v>1</v>
      </c>
      <c r="N381" s="228" t="s">
        <v>42</v>
      </c>
      <c r="O381" s="92"/>
      <c r="P381" s="229">
        <f>O381*H381</f>
        <v>0</v>
      </c>
      <c r="Q381" s="229">
        <v>0</v>
      </c>
      <c r="R381" s="229">
        <f>Q381*H381</f>
        <v>0</v>
      </c>
      <c r="S381" s="229">
        <v>0.016899999999999998</v>
      </c>
      <c r="T381" s="230">
        <f>S381*H381</f>
        <v>0.13519999999999999</v>
      </c>
      <c r="U381" s="39"/>
      <c r="V381" s="39"/>
      <c r="W381" s="39"/>
      <c r="X381" s="39"/>
      <c r="Y381" s="39"/>
      <c r="Z381" s="39"/>
      <c r="AA381" s="39"/>
      <c r="AB381" s="39"/>
      <c r="AC381" s="39"/>
      <c r="AD381" s="39"/>
      <c r="AE381" s="39"/>
      <c r="AR381" s="231" t="s">
        <v>313</v>
      </c>
      <c r="AT381" s="231" t="s">
        <v>202</v>
      </c>
      <c r="AU381" s="231" t="s">
        <v>87</v>
      </c>
      <c r="AY381" s="18" t="s">
        <v>199</v>
      </c>
      <c r="BE381" s="232">
        <f>IF(N381="základní",J381,0)</f>
        <v>0</v>
      </c>
      <c r="BF381" s="232">
        <f>IF(N381="snížená",J381,0)</f>
        <v>0</v>
      </c>
      <c r="BG381" s="232">
        <f>IF(N381="zákl. přenesená",J381,0)</f>
        <v>0</v>
      </c>
      <c r="BH381" s="232">
        <f>IF(N381="sníž. přenesená",J381,0)</f>
        <v>0</v>
      </c>
      <c r="BI381" s="232">
        <f>IF(N381="nulová",J381,0)</f>
        <v>0</v>
      </c>
      <c r="BJ381" s="18" t="s">
        <v>85</v>
      </c>
      <c r="BK381" s="232">
        <f>ROUND(I381*H381,2)</f>
        <v>0</v>
      </c>
      <c r="BL381" s="18" t="s">
        <v>313</v>
      </c>
      <c r="BM381" s="231" t="s">
        <v>648</v>
      </c>
    </row>
    <row r="382" s="14" customFormat="1">
      <c r="A382" s="14"/>
      <c r="B382" s="244"/>
      <c r="C382" s="245"/>
      <c r="D382" s="235" t="s">
        <v>209</v>
      </c>
      <c r="E382" s="246" t="s">
        <v>1</v>
      </c>
      <c r="F382" s="247" t="s">
        <v>649</v>
      </c>
      <c r="G382" s="245"/>
      <c r="H382" s="248">
        <v>1</v>
      </c>
      <c r="I382" s="249"/>
      <c r="J382" s="245"/>
      <c r="K382" s="245"/>
      <c r="L382" s="250"/>
      <c r="M382" s="251"/>
      <c r="N382" s="252"/>
      <c r="O382" s="252"/>
      <c r="P382" s="252"/>
      <c r="Q382" s="252"/>
      <c r="R382" s="252"/>
      <c r="S382" s="252"/>
      <c r="T382" s="253"/>
      <c r="U382" s="14"/>
      <c r="V382" s="14"/>
      <c r="W382" s="14"/>
      <c r="X382" s="14"/>
      <c r="Y382" s="14"/>
      <c r="Z382" s="14"/>
      <c r="AA382" s="14"/>
      <c r="AB382" s="14"/>
      <c r="AC382" s="14"/>
      <c r="AD382" s="14"/>
      <c r="AE382" s="14"/>
      <c r="AT382" s="254" t="s">
        <v>209</v>
      </c>
      <c r="AU382" s="254" t="s">
        <v>87</v>
      </c>
      <c r="AV382" s="14" t="s">
        <v>87</v>
      </c>
      <c r="AW382" s="14" t="s">
        <v>33</v>
      </c>
      <c r="AX382" s="14" t="s">
        <v>77</v>
      </c>
      <c r="AY382" s="254" t="s">
        <v>199</v>
      </c>
    </row>
    <row r="383" s="14" customFormat="1">
      <c r="A383" s="14"/>
      <c r="B383" s="244"/>
      <c r="C383" s="245"/>
      <c r="D383" s="235" t="s">
        <v>209</v>
      </c>
      <c r="E383" s="246" t="s">
        <v>1</v>
      </c>
      <c r="F383" s="247" t="s">
        <v>650</v>
      </c>
      <c r="G383" s="245"/>
      <c r="H383" s="248">
        <v>1</v>
      </c>
      <c r="I383" s="249"/>
      <c r="J383" s="245"/>
      <c r="K383" s="245"/>
      <c r="L383" s="250"/>
      <c r="M383" s="251"/>
      <c r="N383" s="252"/>
      <c r="O383" s="252"/>
      <c r="P383" s="252"/>
      <c r="Q383" s="252"/>
      <c r="R383" s="252"/>
      <c r="S383" s="252"/>
      <c r="T383" s="253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54" t="s">
        <v>209</v>
      </c>
      <c r="AU383" s="254" t="s">
        <v>87</v>
      </c>
      <c r="AV383" s="14" t="s">
        <v>87</v>
      </c>
      <c r="AW383" s="14" t="s">
        <v>33</v>
      </c>
      <c r="AX383" s="14" t="s">
        <v>77</v>
      </c>
      <c r="AY383" s="254" t="s">
        <v>199</v>
      </c>
    </row>
    <row r="384" s="14" customFormat="1">
      <c r="A384" s="14"/>
      <c r="B384" s="244"/>
      <c r="C384" s="245"/>
      <c r="D384" s="235" t="s">
        <v>209</v>
      </c>
      <c r="E384" s="246" t="s">
        <v>1</v>
      </c>
      <c r="F384" s="247" t="s">
        <v>651</v>
      </c>
      <c r="G384" s="245"/>
      <c r="H384" s="248">
        <v>1</v>
      </c>
      <c r="I384" s="249"/>
      <c r="J384" s="245"/>
      <c r="K384" s="245"/>
      <c r="L384" s="250"/>
      <c r="M384" s="251"/>
      <c r="N384" s="252"/>
      <c r="O384" s="252"/>
      <c r="P384" s="252"/>
      <c r="Q384" s="252"/>
      <c r="R384" s="252"/>
      <c r="S384" s="252"/>
      <c r="T384" s="253"/>
      <c r="U384" s="14"/>
      <c r="V384" s="14"/>
      <c r="W384" s="14"/>
      <c r="X384" s="14"/>
      <c r="Y384" s="14"/>
      <c r="Z384" s="14"/>
      <c r="AA384" s="14"/>
      <c r="AB384" s="14"/>
      <c r="AC384" s="14"/>
      <c r="AD384" s="14"/>
      <c r="AE384" s="14"/>
      <c r="AT384" s="254" t="s">
        <v>209</v>
      </c>
      <c r="AU384" s="254" t="s">
        <v>87</v>
      </c>
      <c r="AV384" s="14" t="s">
        <v>87</v>
      </c>
      <c r="AW384" s="14" t="s">
        <v>33</v>
      </c>
      <c r="AX384" s="14" t="s">
        <v>77</v>
      </c>
      <c r="AY384" s="254" t="s">
        <v>199</v>
      </c>
    </row>
    <row r="385" s="14" customFormat="1">
      <c r="A385" s="14"/>
      <c r="B385" s="244"/>
      <c r="C385" s="245"/>
      <c r="D385" s="235" t="s">
        <v>209</v>
      </c>
      <c r="E385" s="246" t="s">
        <v>1</v>
      </c>
      <c r="F385" s="247" t="s">
        <v>652</v>
      </c>
      <c r="G385" s="245"/>
      <c r="H385" s="248">
        <v>1</v>
      </c>
      <c r="I385" s="249"/>
      <c r="J385" s="245"/>
      <c r="K385" s="245"/>
      <c r="L385" s="250"/>
      <c r="M385" s="251"/>
      <c r="N385" s="252"/>
      <c r="O385" s="252"/>
      <c r="P385" s="252"/>
      <c r="Q385" s="252"/>
      <c r="R385" s="252"/>
      <c r="S385" s="252"/>
      <c r="T385" s="253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T385" s="254" t="s">
        <v>209</v>
      </c>
      <c r="AU385" s="254" t="s">
        <v>87</v>
      </c>
      <c r="AV385" s="14" t="s">
        <v>87</v>
      </c>
      <c r="AW385" s="14" t="s">
        <v>33</v>
      </c>
      <c r="AX385" s="14" t="s">
        <v>77</v>
      </c>
      <c r="AY385" s="254" t="s">
        <v>199</v>
      </c>
    </row>
    <row r="386" s="14" customFormat="1">
      <c r="A386" s="14"/>
      <c r="B386" s="244"/>
      <c r="C386" s="245"/>
      <c r="D386" s="235" t="s">
        <v>209</v>
      </c>
      <c r="E386" s="246" t="s">
        <v>1</v>
      </c>
      <c r="F386" s="247" t="s">
        <v>653</v>
      </c>
      <c r="G386" s="245"/>
      <c r="H386" s="248">
        <v>1</v>
      </c>
      <c r="I386" s="249"/>
      <c r="J386" s="245"/>
      <c r="K386" s="245"/>
      <c r="L386" s="250"/>
      <c r="M386" s="251"/>
      <c r="N386" s="252"/>
      <c r="O386" s="252"/>
      <c r="P386" s="252"/>
      <c r="Q386" s="252"/>
      <c r="R386" s="252"/>
      <c r="S386" s="252"/>
      <c r="T386" s="253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54" t="s">
        <v>209</v>
      </c>
      <c r="AU386" s="254" t="s">
        <v>87</v>
      </c>
      <c r="AV386" s="14" t="s">
        <v>87</v>
      </c>
      <c r="AW386" s="14" t="s">
        <v>33</v>
      </c>
      <c r="AX386" s="14" t="s">
        <v>77</v>
      </c>
      <c r="AY386" s="254" t="s">
        <v>199</v>
      </c>
    </row>
    <row r="387" s="14" customFormat="1">
      <c r="A387" s="14"/>
      <c r="B387" s="244"/>
      <c r="C387" s="245"/>
      <c r="D387" s="235" t="s">
        <v>209</v>
      </c>
      <c r="E387" s="246" t="s">
        <v>1</v>
      </c>
      <c r="F387" s="247" t="s">
        <v>654</v>
      </c>
      <c r="G387" s="245"/>
      <c r="H387" s="248">
        <v>1</v>
      </c>
      <c r="I387" s="249"/>
      <c r="J387" s="245"/>
      <c r="K387" s="245"/>
      <c r="L387" s="250"/>
      <c r="M387" s="251"/>
      <c r="N387" s="252"/>
      <c r="O387" s="252"/>
      <c r="P387" s="252"/>
      <c r="Q387" s="252"/>
      <c r="R387" s="252"/>
      <c r="S387" s="252"/>
      <c r="T387" s="253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254" t="s">
        <v>209</v>
      </c>
      <c r="AU387" s="254" t="s">
        <v>87</v>
      </c>
      <c r="AV387" s="14" t="s">
        <v>87</v>
      </c>
      <c r="AW387" s="14" t="s">
        <v>33</v>
      </c>
      <c r="AX387" s="14" t="s">
        <v>77</v>
      </c>
      <c r="AY387" s="254" t="s">
        <v>199</v>
      </c>
    </row>
    <row r="388" s="14" customFormat="1">
      <c r="A388" s="14"/>
      <c r="B388" s="244"/>
      <c r="C388" s="245"/>
      <c r="D388" s="235" t="s">
        <v>209</v>
      </c>
      <c r="E388" s="246" t="s">
        <v>1</v>
      </c>
      <c r="F388" s="247" t="s">
        <v>655</v>
      </c>
      <c r="G388" s="245"/>
      <c r="H388" s="248">
        <v>1</v>
      </c>
      <c r="I388" s="249"/>
      <c r="J388" s="245"/>
      <c r="K388" s="245"/>
      <c r="L388" s="250"/>
      <c r="M388" s="251"/>
      <c r="N388" s="252"/>
      <c r="O388" s="252"/>
      <c r="P388" s="252"/>
      <c r="Q388" s="252"/>
      <c r="R388" s="252"/>
      <c r="S388" s="252"/>
      <c r="T388" s="253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54" t="s">
        <v>209</v>
      </c>
      <c r="AU388" s="254" t="s">
        <v>87</v>
      </c>
      <c r="AV388" s="14" t="s">
        <v>87</v>
      </c>
      <c r="AW388" s="14" t="s">
        <v>33</v>
      </c>
      <c r="AX388" s="14" t="s">
        <v>77</v>
      </c>
      <c r="AY388" s="254" t="s">
        <v>199</v>
      </c>
    </row>
    <row r="389" s="14" customFormat="1">
      <c r="A389" s="14"/>
      <c r="B389" s="244"/>
      <c r="C389" s="245"/>
      <c r="D389" s="235" t="s">
        <v>209</v>
      </c>
      <c r="E389" s="246" t="s">
        <v>1</v>
      </c>
      <c r="F389" s="247" t="s">
        <v>656</v>
      </c>
      <c r="G389" s="245"/>
      <c r="H389" s="248">
        <v>1</v>
      </c>
      <c r="I389" s="249"/>
      <c r="J389" s="245"/>
      <c r="K389" s="245"/>
      <c r="L389" s="250"/>
      <c r="M389" s="251"/>
      <c r="N389" s="252"/>
      <c r="O389" s="252"/>
      <c r="P389" s="252"/>
      <c r="Q389" s="252"/>
      <c r="R389" s="252"/>
      <c r="S389" s="252"/>
      <c r="T389" s="253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54" t="s">
        <v>209</v>
      </c>
      <c r="AU389" s="254" t="s">
        <v>87</v>
      </c>
      <c r="AV389" s="14" t="s">
        <v>87</v>
      </c>
      <c r="AW389" s="14" t="s">
        <v>33</v>
      </c>
      <c r="AX389" s="14" t="s">
        <v>77</v>
      </c>
      <c r="AY389" s="254" t="s">
        <v>199</v>
      </c>
    </row>
    <row r="390" s="15" customFormat="1">
      <c r="A390" s="15"/>
      <c r="B390" s="269"/>
      <c r="C390" s="270"/>
      <c r="D390" s="235" t="s">
        <v>209</v>
      </c>
      <c r="E390" s="271" t="s">
        <v>1</v>
      </c>
      <c r="F390" s="272" t="s">
        <v>583</v>
      </c>
      <c r="G390" s="270"/>
      <c r="H390" s="273">
        <v>8</v>
      </c>
      <c r="I390" s="274"/>
      <c r="J390" s="270"/>
      <c r="K390" s="270"/>
      <c r="L390" s="275"/>
      <c r="M390" s="276"/>
      <c r="N390" s="277"/>
      <c r="O390" s="277"/>
      <c r="P390" s="277"/>
      <c r="Q390" s="277"/>
      <c r="R390" s="277"/>
      <c r="S390" s="277"/>
      <c r="T390" s="278"/>
      <c r="U390" s="15"/>
      <c r="V390" s="15"/>
      <c r="W390" s="15"/>
      <c r="X390" s="15"/>
      <c r="Y390" s="15"/>
      <c r="Z390" s="15"/>
      <c r="AA390" s="15"/>
      <c r="AB390" s="15"/>
      <c r="AC390" s="15"/>
      <c r="AD390" s="15"/>
      <c r="AE390" s="15"/>
      <c r="AT390" s="279" t="s">
        <v>209</v>
      </c>
      <c r="AU390" s="279" t="s">
        <v>87</v>
      </c>
      <c r="AV390" s="15" t="s">
        <v>207</v>
      </c>
      <c r="AW390" s="15" t="s">
        <v>33</v>
      </c>
      <c r="AX390" s="15" t="s">
        <v>85</v>
      </c>
      <c r="AY390" s="279" t="s">
        <v>199</v>
      </c>
    </row>
    <row r="391" s="2" customFormat="1" ht="66.75" customHeight="1">
      <c r="A391" s="39"/>
      <c r="B391" s="40"/>
      <c r="C391" s="220" t="s">
        <v>657</v>
      </c>
      <c r="D391" s="220" t="s">
        <v>202</v>
      </c>
      <c r="E391" s="221" t="s">
        <v>658</v>
      </c>
      <c r="F391" s="222" t="s">
        <v>659</v>
      </c>
      <c r="G391" s="223" t="s">
        <v>308</v>
      </c>
      <c r="H391" s="224">
        <v>4.9660000000000002</v>
      </c>
      <c r="I391" s="225"/>
      <c r="J391" s="226">
        <f>ROUND(I391*H391,2)</f>
        <v>0</v>
      </c>
      <c r="K391" s="222" t="s">
        <v>206</v>
      </c>
      <c r="L391" s="45"/>
      <c r="M391" s="227" t="s">
        <v>1</v>
      </c>
      <c r="N391" s="228" t="s">
        <v>42</v>
      </c>
      <c r="O391" s="92"/>
      <c r="P391" s="229">
        <f>O391*H391</f>
        <v>0</v>
      </c>
      <c r="Q391" s="229">
        <v>0</v>
      </c>
      <c r="R391" s="229">
        <f>Q391*H391</f>
        <v>0</v>
      </c>
      <c r="S391" s="229">
        <v>0</v>
      </c>
      <c r="T391" s="230">
        <f>S391*H391</f>
        <v>0</v>
      </c>
      <c r="U391" s="39"/>
      <c r="V391" s="39"/>
      <c r="W391" s="39"/>
      <c r="X391" s="39"/>
      <c r="Y391" s="39"/>
      <c r="Z391" s="39"/>
      <c r="AA391" s="39"/>
      <c r="AB391" s="39"/>
      <c r="AC391" s="39"/>
      <c r="AD391" s="39"/>
      <c r="AE391" s="39"/>
      <c r="AR391" s="231" t="s">
        <v>313</v>
      </c>
      <c r="AT391" s="231" t="s">
        <v>202</v>
      </c>
      <c r="AU391" s="231" t="s">
        <v>87</v>
      </c>
      <c r="AY391" s="18" t="s">
        <v>199</v>
      </c>
      <c r="BE391" s="232">
        <f>IF(N391="základní",J391,0)</f>
        <v>0</v>
      </c>
      <c r="BF391" s="232">
        <f>IF(N391="snížená",J391,0)</f>
        <v>0</v>
      </c>
      <c r="BG391" s="232">
        <f>IF(N391="zákl. přenesená",J391,0)</f>
        <v>0</v>
      </c>
      <c r="BH391" s="232">
        <f>IF(N391="sníž. přenesená",J391,0)</f>
        <v>0</v>
      </c>
      <c r="BI391" s="232">
        <f>IF(N391="nulová",J391,0)</f>
        <v>0</v>
      </c>
      <c r="BJ391" s="18" t="s">
        <v>85</v>
      </c>
      <c r="BK391" s="232">
        <f>ROUND(I391*H391,2)</f>
        <v>0</v>
      </c>
      <c r="BL391" s="18" t="s">
        <v>313</v>
      </c>
      <c r="BM391" s="231" t="s">
        <v>660</v>
      </c>
    </row>
    <row r="392" s="2" customFormat="1" ht="62.7" customHeight="1">
      <c r="A392" s="39"/>
      <c r="B392" s="40"/>
      <c r="C392" s="220" t="s">
        <v>661</v>
      </c>
      <c r="D392" s="220" t="s">
        <v>202</v>
      </c>
      <c r="E392" s="221" t="s">
        <v>662</v>
      </c>
      <c r="F392" s="222" t="s">
        <v>663</v>
      </c>
      <c r="G392" s="223" t="s">
        <v>308</v>
      </c>
      <c r="H392" s="224">
        <v>4.9660000000000002</v>
      </c>
      <c r="I392" s="225"/>
      <c r="J392" s="226">
        <f>ROUND(I392*H392,2)</f>
        <v>0</v>
      </c>
      <c r="K392" s="222" t="s">
        <v>206</v>
      </c>
      <c r="L392" s="45"/>
      <c r="M392" s="227" t="s">
        <v>1</v>
      </c>
      <c r="N392" s="228" t="s">
        <v>42</v>
      </c>
      <c r="O392" s="92"/>
      <c r="P392" s="229">
        <f>O392*H392</f>
        <v>0</v>
      </c>
      <c r="Q392" s="229">
        <v>0</v>
      </c>
      <c r="R392" s="229">
        <f>Q392*H392</f>
        <v>0</v>
      </c>
      <c r="S392" s="229">
        <v>0</v>
      </c>
      <c r="T392" s="230">
        <f>S392*H392</f>
        <v>0</v>
      </c>
      <c r="U392" s="39"/>
      <c r="V392" s="39"/>
      <c r="W392" s="39"/>
      <c r="X392" s="39"/>
      <c r="Y392" s="39"/>
      <c r="Z392" s="39"/>
      <c r="AA392" s="39"/>
      <c r="AB392" s="39"/>
      <c r="AC392" s="39"/>
      <c r="AD392" s="39"/>
      <c r="AE392" s="39"/>
      <c r="AR392" s="231" t="s">
        <v>313</v>
      </c>
      <c r="AT392" s="231" t="s">
        <v>202</v>
      </c>
      <c r="AU392" s="231" t="s">
        <v>87</v>
      </c>
      <c r="AY392" s="18" t="s">
        <v>199</v>
      </c>
      <c r="BE392" s="232">
        <f>IF(N392="základní",J392,0)</f>
        <v>0</v>
      </c>
      <c r="BF392" s="232">
        <f>IF(N392="snížená",J392,0)</f>
        <v>0</v>
      </c>
      <c r="BG392" s="232">
        <f>IF(N392="zákl. přenesená",J392,0)</f>
        <v>0</v>
      </c>
      <c r="BH392" s="232">
        <f>IF(N392="sníž. přenesená",J392,0)</f>
        <v>0</v>
      </c>
      <c r="BI392" s="232">
        <f>IF(N392="nulová",J392,0)</f>
        <v>0</v>
      </c>
      <c r="BJ392" s="18" t="s">
        <v>85</v>
      </c>
      <c r="BK392" s="232">
        <f>ROUND(I392*H392,2)</f>
        <v>0</v>
      </c>
      <c r="BL392" s="18" t="s">
        <v>313</v>
      </c>
      <c r="BM392" s="231" t="s">
        <v>664</v>
      </c>
    </row>
    <row r="393" s="2" customFormat="1" ht="55.5" customHeight="1">
      <c r="A393" s="39"/>
      <c r="B393" s="40"/>
      <c r="C393" s="220" t="s">
        <v>665</v>
      </c>
      <c r="D393" s="220" t="s">
        <v>202</v>
      </c>
      <c r="E393" s="221" t="s">
        <v>666</v>
      </c>
      <c r="F393" s="222" t="s">
        <v>667</v>
      </c>
      <c r="G393" s="223" t="s">
        <v>308</v>
      </c>
      <c r="H393" s="224">
        <v>4.9660000000000002</v>
      </c>
      <c r="I393" s="225"/>
      <c r="J393" s="226">
        <f>ROUND(I393*H393,2)</f>
        <v>0</v>
      </c>
      <c r="K393" s="222" t="s">
        <v>206</v>
      </c>
      <c r="L393" s="45"/>
      <c r="M393" s="227" t="s">
        <v>1</v>
      </c>
      <c r="N393" s="228" t="s">
        <v>42</v>
      </c>
      <c r="O393" s="92"/>
      <c r="P393" s="229">
        <f>O393*H393</f>
        <v>0</v>
      </c>
      <c r="Q393" s="229">
        <v>0</v>
      </c>
      <c r="R393" s="229">
        <f>Q393*H393</f>
        <v>0</v>
      </c>
      <c r="S393" s="229">
        <v>0</v>
      </c>
      <c r="T393" s="230">
        <f>S393*H393</f>
        <v>0</v>
      </c>
      <c r="U393" s="39"/>
      <c r="V393" s="39"/>
      <c r="W393" s="39"/>
      <c r="X393" s="39"/>
      <c r="Y393" s="39"/>
      <c r="Z393" s="39"/>
      <c r="AA393" s="39"/>
      <c r="AB393" s="39"/>
      <c r="AC393" s="39"/>
      <c r="AD393" s="39"/>
      <c r="AE393" s="39"/>
      <c r="AR393" s="231" t="s">
        <v>313</v>
      </c>
      <c r="AT393" s="231" t="s">
        <v>202</v>
      </c>
      <c r="AU393" s="231" t="s">
        <v>87</v>
      </c>
      <c r="AY393" s="18" t="s">
        <v>199</v>
      </c>
      <c r="BE393" s="232">
        <f>IF(N393="základní",J393,0)</f>
        <v>0</v>
      </c>
      <c r="BF393" s="232">
        <f>IF(N393="snížená",J393,0)</f>
        <v>0</v>
      </c>
      <c r="BG393" s="232">
        <f>IF(N393="zákl. přenesená",J393,0)</f>
        <v>0</v>
      </c>
      <c r="BH393" s="232">
        <f>IF(N393="sníž. přenesená",J393,0)</f>
        <v>0</v>
      </c>
      <c r="BI393" s="232">
        <f>IF(N393="nulová",J393,0)</f>
        <v>0</v>
      </c>
      <c r="BJ393" s="18" t="s">
        <v>85</v>
      </c>
      <c r="BK393" s="232">
        <f>ROUND(I393*H393,2)</f>
        <v>0</v>
      </c>
      <c r="BL393" s="18" t="s">
        <v>313</v>
      </c>
      <c r="BM393" s="231" t="s">
        <v>668</v>
      </c>
    </row>
    <row r="394" s="12" customFormat="1" ht="22.8" customHeight="1">
      <c r="A394" s="12"/>
      <c r="B394" s="204"/>
      <c r="C394" s="205"/>
      <c r="D394" s="206" t="s">
        <v>76</v>
      </c>
      <c r="E394" s="218" t="s">
        <v>669</v>
      </c>
      <c r="F394" s="218" t="s">
        <v>670</v>
      </c>
      <c r="G394" s="205"/>
      <c r="H394" s="205"/>
      <c r="I394" s="208"/>
      <c r="J394" s="219">
        <f>BK394</f>
        <v>0</v>
      </c>
      <c r="K394" s="205"/>
      <c r="L394" s="210"/>
      <c r="M394" s="211"/>
      <c r="N394" s="212"/>
      <c r="O394" s="212"/>
      <c r="P394" s="213">
        <f>SUM(P395:P510)</f>
        <v>0</v>
      </c>
      <c r="Q394" s="212"/>
      <c r="R394" s="213">
        <f>SUM(R395:R510)</f>
        <v>0.34669993999999998</v>
      </c>
      <c r="S394" s="212"/>
      <c r="T394" s="214">
        <f>SUM(T395:T510)</f>
        <v>0.82755440000000002</v>
      </c>
      <c r="U394" s="12"/>
      <c r="V394" s="12"/>
      <c r="W394" s="12"/>
      <c r="X394" s="12"/>
      <c r="Y394" s="12"/>
      <c r="Z394" s="12"/>
      <c r="AA394" s="12"/>
      <c r="AB394" s="12"/>
      <c r="AC394" s="12"/>
      <c r="AD394" s="12"/>
      <c r="AE394" s="12"/>
      <c r="AR394" s="215" t="s">
        <v>87</v>
      </c>
      <c r="AT394" s="216" t="s">
        <v>76</v>
      </c>
      <c r="AU394" s="216" t="s">
        <v>85</v>
      </c>
      <c r="AY394" s="215" t="s">
        <v>199</v>
      </c>
      <c r="BK394" s="217">
        <f>SUM(BK395:BK510)</f>
        <v>0</v>
      </c>
    </row>
    <row r="395" s="2" customFormat="1" ht="37.8" customHeight="1">
      <c r="A395" s="39"/>
      <c r="B395" s="40"/>
      <c r="C395" s="220" t="s">
        <v>671</v>
      </c>
      <c r="D395" s="220" t="s">
        <v>202</v>
      </c>
      <c r="E395" s="221" t="s">
        <v>672</v>
      </c>
      <c r="F395" s="222" t="s">
        <v>673</v>
      </c>
      <c r="G395" s="223" t="s">
        <v>248</v>
      </c>
      <c r="H395" s="224">
        <v>1</v>
      </c>
      <c r="I395" s="225"/>
      <c r="J395" s="226">
        <f>ROUND(I395*H395,2)</f>
        <v>0</v>
      </c>
      <c r="K395" s="222" t="s">
        <v>206</v>
      </c>
      <c r="L395" s="45"/>
      <c r="M395" s="227" t="s">
        <v>1</v>
      </c>
      <c r="N395" s="228" t="s">
        <v>42</v>
      </c>
      <c r="O395" s="92"/>
      <c r="P395" s="229">
        <f>O395*H395</f>
        <v>0</v>
      </c>
      <c r="Q395" s="229">
        <v>0</v>
      </c>
      <c r="R395" s="229">
        <f>Q395*H395</f>
        <v>0</v>
      </c>
      <c r="S395" s="229">
        <v>0</v>
      </c>
      <c r="T395" s="230">
        <f>S395*H395</f>
        <v>0</v>
      </c>
      <c r="U395" s="39"/>
      <c r="V395" s="39"/>
      <c r="W395" s="39"/>
      <c r="X395" s="39"/>
      <c r="Y395" s="39"/>
      <c r="Z395" s="39"/>
      <c r="AA395" s="39"/>
      <c r="AB395" s="39"/>
      <c r="AC395" s="39"/>
      <c r="AD395" s="39"/>
      <c r="AE395" s="39"/>
      <c r="AR395" s="231" t="s">
        <v>313</v>
      </c>
      <c r="AT395" s="231" t="s">
        <v>202</v>
      </c>
      <c r="AU395" s="231" t="s">
        <v>87</v>
      </c>
      <c r="AY395" s="18" t="s">
        <v>199</v>
      </c>
      <c r="BE395" s="232">
        <f>IF(N395="základní",J395,0)</f>
        <v>0</v>
      </c>
      <c r="BF395" s="232">
        <f>IF(N395="snížená",J395,0)</f>
        <v>0</v>
      </c>
      <c r="BG395" s="232">
        <f>IF(N395="zákl. přenesená",J395,0)</f>
        <v>0</v>
      </c>
      <c r="BH395" s="232">
        <f>IF(N395="sníž. přenesená",J395,0)</f>
        <v>0</v>
      </c>
      <c r="BI395" s="232">
        <f>IF(N395="nulová",J395,0)</f>
        <v>0</v>
      </c>
      <c r="BJ395" s="18" t="s">
        <v>85</v>
      </c>
      <c r="BK395" s="232">
        <f>ROUND(I395*H395,2)</f>
        <v>0</v>
      </c>
      <c r="BL395" s="18" t="s">
        <v>313</v>
      </c>
      <c r="BM395" s="231" t="s">
        <v>674</v>
      </c>
    </row>
    <row r="396" s="13" customFormat="1">
      <c r="A396" s="13"/>
      <c r="B396" s="233"/>
      <c r="C396" s="234"/>
      <c r="D396" s="235" t="s">
        <v>209</v>
      </c>
      <c r="E396" s="236" t="s">
        <v>1</v>
      </c>
      <c r="F396" s="237" t="s">
        <v>250</v>
      </c>
      <c r="G396" s="234"/>
      <c r="H396" s="236" t="s">
        <v>1</v>
      </c>
      <c r="I396" s="238"/>
      <c r="J396" s="234"/>
      <c r="K396" s="234"/>
      <c r="L396" s="239"/>
      <c r="M396" s="240"/>
      <c r="N396" s="241"/>
      <c r="O396" s="241"/>
      <c r="P396" s="241"/>
      <c r="Q396" s="241"/>
      <c r="R396" s="241"/>
      <c r="S396" s="241"/>
      <c r="T396" s="242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43" t="s">
        <v>209</v>
      </c>
      <c r="AU396" s="243" t="s">
        <v>87</v>
      </c>
      <c r="AV396" s="13" t="s">
        <v>85</v>
      </c>
      <c r="AW396" s="13" t="s">
        <v>33</v>
      </c>
      <c r="AX396" s="13" t="s">
        <v>77</v>
      </c>
      <c r="AY396" s="243" t="s">
        <v>199</v>
      </c>
    </row>
    <row r="397" s="14" customFormat="1">
      <c r="A397" s="14"/>
      <c r="B397" s="244"/>
      <c r="C397" s="245"/>
      <c r="D397" s="235" t="s">
        <v>209</v>
      </c>
      <c r="E397" s="246" t="s">
        <v>1</v>
      </c>
      <c r="F397" s="247" t="s">
        <v>85</v>
      </c>
      <c r="G397" s="245"/>
      <c r="H397" s="248">
        <v>1</v>
      </c>
      <c r="I397" s="249"/>
      <c r="J397" s="245"/>
      <c r="K397" s="245"/>
      <c r="L397" s="250"/>
      <c r="M397" s="251"/>
      <c r="N397" s="252"/>
      <c r="O397" s="252"/>
      <c r="P397" s="252"/>
      <c r="Q397" s="252"/>
      <c r="R397" s="252"/>
      <c r="S397" s="252"/>
      <c r="T397" s="253"/>
      <c r="U397" s="14"/>
      <c r="V397" s="14"/>
      <c r="W397" s="14"/>
      <c r="X397" s="14"/>
      <c r="Y397" s="14"/>
      <c r="Z397" s="14"/>
      <c r="AA397" s="14"/>
      <c r="AB397" s="14"/>
      <c r="AC397" s="14"/>
      <c r="AD397" s="14"/>
      <c r="AE397" s="14"/>
      <c r="AT397" s="254" t="s">
        <v>209</v>
      </c>
      <c r="AU397" s="254" t="s">
        <v>87</v>
      </c>
      <c r="AV397" s="14" t="s">
        <v>87</v>
      </c>
      <c r="AW397" s="14" t="s">
        <v>33</v>
      </c>
      <c r="AX397" s="14" t="s">
        <v>85</v>
      </c>
      <c r="AY397" s="254" t="s">
        <v>199</v>
      </c>
    </row>
    <row r="398" s="2" customFormat="1" ht="24.15" customHeight="1">
      <c r="A398" s="39"/>
      <c r="B398" s="40"/>
      <c r="C398" s="255" t="s">
        <v>675</v>
      </c>
      <c r="D398" s="255" t="s">
        <v>252</v>
      </c>
      <c r="E398" s="256" t="s">
        <v>676</v>
      </c>
      <c r="F398" s="257" t="s">
        <v>677</v>
      </c>
      <c r="G398" s="258" t="s">
        <v>248</v>
      </c>
      <c r="H398" s="259">
        <v>1</v>
      </c>
      <c r="I398" s="260"/>
      <c r="J398" s="261">
        <f>ROUND(I398*H398,2)</f>
        <v>0</v>
      </c>
      <c r="K398" s="257" t="s">
        <v>206</v>
      </c>
      <c r="L398" s="262"/>
      <c r="M398" s="263" t="s">
        <v>1</v>
      </c>
      <c r="N398" s="264" t="s">
        <v>42</v>
      </c>
      <c r="O398" s="92"/>
      <c r="P398" s="229">
        <f>O398*H398</f>
        <v>0</v>
      </c>
      <c r="Q398" s="229">
        <v>0.016</v>
      </c>
      <c r="R398" s="229">
        <f>Q398*H398</f>
        <v>0.016</v>
      </c>
      <c r="S398" s="229">
        <v>0</v>
      </c>
      <c r="T398" s="230">
        <f>S398*H398</f>
        <v>0</v>
      </c>
      <c r="U398" s="39"/>
      <c r="V398" s="39"/>
      <c r="W398" s="39"/>
      <c r="X398" s="39"/>
      <c r="Y398" s="39"/>
      <c r="Z398" s="39"/>
      <c r="AA398" s="39"/>
      <c r="AB398" s="39"/>
      <c r="AC398" s="39"/>
      <c r="AD398" s="39"/>
      <c r="AE398" s="39"/>
      <c r="AR398" s="231" t="s">
        <v>383</v>
      </c>
      <c r="AT398" s="231" t="s">
        <v>252</v>
      </c>
      <c r="AU398" s="231" t="s">
        <v>87</v>
      </c>
      <c r="AY398" s="18" t="s">
        <v>199</v>
      </c>
      <c r="BE398" s="232">
        <f>IF(N398="základní",J398,0)</f>
        <v>0</v>
      </c>
      <c r="BF398" s="232">
        <f>IF(N398="snížená",J398,0)</f>
        <v>0</v>
      </c>
      <c r="BG398" s="232">
        <f>IF(N398="zákl. přenesená",J398,0)</f>
        <v>0</v>
      </c>
      <c r="BH398" s="232">
        <f>IF(N398="sníž. přenesená",J398,0)</f>
        <v>0</v>
      </c>
      <c r="BI398" s="232">
        <f>IF(N398="nulová",J398,0)</f>
        <v>0</v>
      </c>
      <c r="BJ398" s="18" t="s">
        <v>85</v>
      </c>
      <c r="BK398" s="232">
        <f>ROUND(I398*H398,2)</f>
        <v>0</v>
      </c>
      <c r="BL398" s="18" t="s">
        <v>313</v>
      </c>
      <c r="BM398" s="231" t="s">
        <v>678</v>
      </c>
    </row>
    <row r="399" s="2" customFormat="1" ht="37.8" customHeight="1">
      <c r="A399" s="39"/>
      <c r="B399" s="40"/>
      <c r="C399" s="220" t="s">
        <v>679</v>
      </c>
      <c r="D399" s="220" t="s">
        <v>202</v>
      </c>
      <c r="E399" s="221" t="s">
        <v>680</v>
      </c>
      <c r="F399" s="222" t="s">
        <v>681</v>
      </c>
      <c r="G399" s="223" t="s">
        <v>248</v>
      </c>
      <c r="H399" s="224">
        <v>3</v>
      </c>
      <c r="I399" s="225"/>
      <c r="J399" s="226">
        <f>ROUND(I399*H399,2)</f>
        <v>0</v>
      </c>
      <c r="K399" s="222" t="s">
        <v>682</v>
      </c>
      <c r="L399" s="45"/>
      <c r="M399" s="227" t="s">
        <v>1</v>
      </c>
      <c r="N399" s="228" t="s">
        <v>42</v>
      </c>
      <c r="O399" s="92"/>
      <c r="P399" s="229">
        <f>O399*H399</f>
        <v>0</v>
      </c>
      <c r="Q399" s="229">
        <v>0.00088000000000000003</v>
      </c>
      <c r="R399" s="229">
        <f>Q399*H399</f>
        <v>0.00264</v>
      </c>
      <c r="S399" s="229">
        <v>0</v>
      </c>
      <c r="T399" s="230">
        <f>S399*H399</f>
        <v>0</v>
      </c>
      <c r="U399" s="39"/>
      <c r="V399" s="39"/>
      <c r="W399" s="39"/>
      <c r="X399" s="39"/>
      <c r="Y399" s="39"/>
      <c r="Z399" s="39"/>
      <c r="AA399" s="39"/>
      <c r="AB399" s="39"/>
      <c r="AC399" s="39"/>
      <c r="AD399" s="39"/>
      <c r="AE399" s="39"/>
      <c r="AR399" s="231" t="s">
        <v>313</v>
      </c>
      <c r="AT399" s="231" t="s">
        <v>202</v>
      </c>
      <c r="AU399" s="231" t="s">
        <v>87</v>
      </c>
      <c r="AY399" s="18" t="s">
        <v>199</v>
      </c>
      <c r="BE399" s="232">
        <f>IF(N399="základní",J399,0)</f>
        <v>0</v>
      </c>
      <c r="BF399" s="232">
        <f>IF(N399="snížená",J399,0)</f>
        <v>0</v>
      </c>
      <c r="BG399" s="232">
        <f>IF(N399="zákl. přenesená",J399,0)</f>
        <v>0</v>
      </c>
      <c r="BH399" s="232">
        <f>IF(N399="sníž. přenesená",J399,0)</f>
        <v>0</v>
      </c>
      <c r="BI399" s="232">
        <f>IF(N399="nulová",J399,0)</f>
        <v>0</v>
      </c>
      <c r="BJ399" s="18" t="s">
        <v>85</v>
      </c>
      <c r="BK399" s="232">
        <f>ROUND(I399*H399,2)</f>
        <v>0</v>
      </c>
      <c r="BL399" s="18" t="s">
        <v>313</v>
      </c>
      <c r="BM399" s="231" t="s">
        <v>683</v>
      </c>
    </row>
    <row r="400" s="2" customFormat="1">
      <c r="A400" s="39"/>
      <c r="B400" s="40"/>
      <c r="C400" s="41"/>
      <c r="D400" s="235" t="s">
        <v>275</v>
      </c>
      <c r="E400" s="41"/>
      <c r="F400" s="265" t="s">
        <v>684</v>
      </c>
      <c r="G400" s="41"/>
      <c r="H400" s="41"/>
      <c r="I400" s="266"/>
      <c r="J400" s="41"/>
      <c r="K400" s="41"/>
      <c r="L400" s="45"/>
      <c r="M400" s="267"/>
      <c r="N400" s="268"/>
      <c r="O400" s="92"/>
      <c r="P400" s="92"/>
      <c r="Q400" s="92"/>
      <c r="R400" s="92"/>
      <c r="S400" s="92"/>
      <c r="T400" s="93"/>
      <c r="U400" s="39"/>
      <c r="V400" s="39"/>
      <c r="W400" s="39"/>
      <c r="X400" s="39"/>
      <c r="Y400" s="39"/>
      <c r="Z400" s="39"/>
      <c r="AA400" s="39"/>
      <c r="AB400" s="39"/>
      <c r="AC400" s="39"/>
      <c r="AD400" s="39"/>
      <c r="AE400" s="39"/>
      <c r="AT400" s="18" t="s">
        <v>275</v>
      </c>
      <c r="AU400" s="18" t="s">
        <v>87</v>
      </c>
    </row>
    <row r="401" s="13" customFormat="1">
      <c r="A401" s="13"/>
      <c r="B401" s="233"/>
      <c r="C401" s="234"/>
      <c r="D401" s="235" t="s">
        <v>209</v>
      </c>
      <c r="E401" s="236" t="s">
        <v>1</v>
      </c>
      <c r="F401" s="237" t="s">
        <v>685</v>
      </c>
      <c r="G401" s="234"/>
      <c r="H401" s="236" t="s">
        <v>1</v>
      </c>
      <c r="I401" s="238"/>
      <c r="J401" s="234"/>
      <c r="K401" s="234"/>
      <c r="L401" s="239"/>
      <c r="M401" s="240"/>
      <c r="N401" s="241"/>
      <c r="O401" s="241"/>
      <c r="P401" s="241"/>
      <c r="Q401" s="241"/>
      <c r="R401" s="241"/>
      <c r="S401" s="241"/>
      <c r="T401" s="242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43" t="s">
        <v>209</v>
      </c>
      <c r="AU401" s="243" t="s">
        <v>87</v>
      </c>
      <c r="AV401" s="13" t="s">
        <v>85</v>
      </c>
      <c r="AW401" s="13" t="s">
        <v>33</v>
      </c>
      <c r="AX401" s="13" t="s">
        <v>77</v>
      </c>
      <c r="AY401" s="243" t="s">
        <v>199</v>
      </c>
    </row>
    <row r="402" s="14" customFormat="1">
      <c r="A402" s="14"/>
      <c r="B402" s="244"/>
      <c r="C402" s="245"/>
      <c r="D402" s="235" t="s">
        <v>209</v>
      </c>
      <c r="E402" s="246" t="s">
        <v>1</v>
      </c>
      <c r="F402" s="247" t="s">
        <v>109</v>
      </c>
      <c r="G402" s="245"/>
      <c r="H402" s="248">
        <v>3</v>
      </c>
      <c r="I402" s="249"/>
      <c r="J402" s="245"/>
      <c r="K402" s="245"/>
      <c r="L402" s="250"/>
      <c r="M402" s="251"/>
      <c r="N402" s="252"/>
      <c r="O402" s="252"/>
      <c r="P402" s="252"/>
      <c r="Q402" s="252"/>
      <c r="R402" s="252"/>
      <c r="S402" s="252"/>
      <c r="T402" s="253"/>
      <c r="U402" s="14"/>
      <c r="V402" s="14"/>
      <c r="W402" s="14"/>
      <c r="X402" s="14"/>
      <c r="Y402" s="14"/>
      <c r="Z402" s="14"/>
      <c r="AA402" s="14"/>
      <c r="AB402" s="14"/>
      <c r="AC402" s="14"/>
      <c r="AD402" s="14"/>
      <c r="AE402" s="14"/>
      <c r="AT402" s="254" t="s">
        <v>209</v>
      </c>
      <c r="AU402" s="254" t="s">
        <v>87</v>
      </c>
      <c r="AV402" s="14" t="s">
        <v>87</v>
      </c>
      <c r="AW402" s="14" t="s">
        <v>33</v>
      </c>
      <c r="AX402" s="14" t="s">
        <v>85</v>
      </c>
      <c r="AY402" s="254" t="s">
        <v>199</v>
      </c>
    </row>
    <row r="403" s="2" customFormat="1" ht="24.15" customHeight="1">
      <c r="A403" s="39"/>
      <c r="B403" s="40"/>
      <c r="C403" s="255" t="s">
        <v>686</v>
      </c>
      <c r="D403" s="255" t="s">
        <v>252</v>
      </c>
      <c r="E403" s="256" t="s">
        <v>687</v>
      </c>
      <c r="F403" s="257" t="s">
        <v>688</v>
      </c>
      <c r="G403" s="258" t="s">
        <v>205</v>
      </c>
      <c r="H403" s="259">
        <v>9.0779999999999994</v>
      </c>
      <c r="I403" s="260"/>
      <c r="J403" s="261">
        <f>ROUND(I403*H403,2)</f>
        <v>0</v>
      </c>
      <c r="K403" s="257" t="s">
        <v>682</v>
      </c>
      <c r="L403" s="262"/>
      <c r="M403" s="263" t="s">
        <v>1</v>
      </c>
      <c r="N403" s="264" t="s">
        <v>42</v>
      </c>
      <c r="O403" s="92"/>
      <c r="P403" s="229">
        <f>O403*H403</f>
        <v>0</v>
      </c>
      <c r="Q403" s="229">
        <v>0.024230000000000002</v>
      </c>
      <c r="R403" s="229">
        <f>Q403*H403</f>
        <v>0.21995993999999999</v>
      </c>
      <c r="S403" s="229">
        <v>0</v>
      </c>
      <c r="T403" s="230">
        <f>S403*H403</f>
        <v>0</v>
      </c>
      <c r="U403" s="39"/>
      <c r="V403" s="39"/>
      <c r="W403" s="39"/>
      <c r="X403" s="39"/>
      <c r="Y403" s="39"/>
      <c r="Z403" s="39"/>
      <c r="AA403" s="39"/>
      <c r="AB403" s="39"/>
      <c r="AC403" s="39"/>
      <c r="AD403" s="39"/>
      <c r="AE403" s="39"/>
      <c r="AR403" s="231" t="s">
        <v>383</v>
      </c>
      <c r="AT403" s="231" t="s">
        <v>252</v>
      </c>
      <c r="AU403" s="231" t="s">
        <v>87</v>
      </c>
      <c r="AY403" s="18" t="s">
        <v>199</v>
      </c>
      <c r="BE403" s="232">
        <f>IF(N403="základní",J403,0)</f>
        <v>0</v>
      </c>
      <c r="BF403" s="232">
        <f>IF(N403="snížená",J403,0)</f>
        <v>0</v>
      </c>
      <c r="BG403" s="232">
        <f>IF(N403="zákl. přenesená",J403,0)</f>
        <v>0</v>
      </c>
      <c r="BH403" s="232">
        <f>IF(N403="sníž. přenesená",J403,0)</f>
        <v>0</v>
      </c>
      <c r="BI403" s="232">
        <f>IF(N403="nulová",J403,0)</f>
        <v>0</v>
      </c>
      <c r="BJ403" s="18" t="s">
        <v>85</v>
      </c>
      <c r="BK403" s="232">
        <f>ROUND(I403*H403,2)</f>
        <v>0</v>
      </c>
      <c r="BL403" s="18" t="s">
        <v>313</v>
      </c>
      <c r="BM403" s="231" t="s">
        <v>689</v>
      </c>
    </row>
    <row r="404" s="14" customFormat="1">
      <c r="A404" s="14"/>
      <c r="B404" s="244"/>
      <c r="C404" s="245"/>
      <c r="D404" s="235" t="s">
        <v>209</v>
      </c>
      <c r="E404" s="246" t="s">
        <v>1</v>
      </c>
      <c r="F404" s="247" t="s">
        <v>690</v>
      </c>
      <c r="G404" s="245"/>
      <c r="H404" s="248">
        <v>9.0779999999999994</v>
      </c>
      <c r="I404" s="249"/>
      <c r="J404" s="245"/>
      <c r="K404" s="245"/>
      <c r="L404" s="250"/>
      <c r="M404" s="251"/>
      <c r="N404" s="252"/>
      <c r="O404" s="252"/>
      <c r="P404" s="252"/>
      <c r="Q404" s="252"/>
      <c r="R404" s="252"/>
      <c r="S404" s="252"/>
      <c r="T404" s="253"/>
      <c r="U404" s="14"/>
      <c r="V404" s="14"/>
      <c r="W404" s="14"/>
      <c r="X404" s="14"/>
      <c r="Y404" s="14"/>
      <c r="Z404" s="14"/>
      <c r="AA404" s="14"/>
      <c r="AB404" s="14"/>
      <c r="AC404" s="14"/>
      <c r="AD404" s="14"/>
      <c r="AE404" s="14"/>
      <c r="AT404" s="254" t="s">
        <v>209</v>
      </c>
      <c r="AU404" s="254" t="s">
        <v>87</v>
      </c>
      <c r="AV404" s="14" t="s">
        <v>87</v>
      </c>
      <c r="AW404" s="14" t="s">
        <v>33</v>
      </c>
      <c r="AX404" s="14" t="s">
        <v>85</v>
      </c>
      <c r="AY404" s="254" t="s">
        <v>199</v>
      </c>
    </row>
    <row r="405" s="2" customFormat="1" ht="24.15" customHeight="1">
      <c r="A405" s="39"/>
      <c r="B405" s="40"/>
      <c r="C405" s="220" t="s">
        <v>691</v>
      </c>
      <c r="D405" s="220" t="s">
        <v>202</v>
      </c>
      <c r="E405" s="221" t="s">
        <v>692</v>
      </c>
      <c r="F405" s="222" t="s">
        <v>693</v>
      </c>
      <c r="G405" s="223" t="s">
        <v>248</v>
      </c>
      <c r="H405" s="224">
        <v>10</v>
      </c>
      <c r="I405" s="225"/>
      <c r="J405" s="226">
        <f>ROUND(I405*H405,2)</f>
        <v>0</v>
      </c>
      <c r="K405" s="222" t="s">
        <v>206</v>
      </c>
      <c r="L405" s="45"/>
      <c r="M405" s="227" t="s">
        <v>1</v>
      </c>
      <c r="N405" s="228" t="s">
        <v>42</v>
      </c>
      <c r="O405" s="92"/>
      <c r="P405" s="229">
        <f>O405*H405</f>
        <v>0</v>
      </c>
      <c r="Q405" s="229">
        <v>0</v>
      </c>
      <c r="R405" s="229">
        <f>Q405*H405</f>
        <v>0</v>
      </c>
      <c r="S405" s="229">
        <v>0</v>
      </c>
      <c r="T405" s="230">
        <f>S405*H405</f>
        <v>0</v>
      </c>
      <c r="U405" s="39"/>
      <c r="V405" s="39"/>
      <c r="W405" s="39"/>
      <c r="X405" s="39"/>
      <c r="Y405" s="39"/>
      <c r="Z405" s="39"/>
      <c r="AA405" s="39"/>
      <c r="AB405" s="39"/>
      <c r="AC405" s="39"/>
      <c r="AD405" s="39"/>
      <c r="AE405" s="39"/>
      <c r="AR405" s="231" t="s">
        <v>313</v>
      </c>
      <c r="AT405" s="231" t="s">
        <v>202</v>
      </c>
      <c r="AU405" s="231" t="s">
        <v>87</v>
      </c>
      <c r="AY405" s="18" t="s">
        <v>199</v>
      </c>
      <c r="BE405" s="232">
        <f>IF(N405="základní",J405,0)</f>
        <v>0</v>
      </c>
      <c r="BF405" s="232">
        <f>IF(N405="snížená",J405,0)</f>
        <v>0</v>
      </c>
      <c r="BG405" s="232">
        <f>IF(N405="zákl. přenesená",J405,0)</f>
        <v>0</v>
      </c>
      <c r="BH405" s="232">
        <f>IF(N405="sníž. přenesená",J405,0)</f>
        <v>0</v>
      </c>
      <c r="BI405" s="232">
        <f>IF(N405="nulová",J405,0)</f>
        <v>0</v>
      </c>
      <c r="BJ405" s="18" t="s">
        <v>85</v>
      </c>
      <c r="BK405" s="232">
        <f>ROUND(I405*H405,2)</f>
        <v>0</v>
      </c>
      <c r="BL405" s="18" t="s">
        <v>313</v>
      </c>
      <c r="BM405" s="231" t="s">
        <v>694</v>
      </c>
    </row>
    <row r="406" s="13" customFormat="1">
      <c r="A406" s="13"/>
      <c r="B406" s="233"/>
      <c r="C406" s="234"/>
      <c r="D406" s="235" t="s">
        <v>209</v>
      </c>
      <c r="E406" s="236" t="s">
        <v>1</v>
      </c>
      <c r="F406" s="237" t="s">
        <v>695</v>
      </c>
      <c r="G406" s="234"/>
      <c r="H406" s="236" t="s">
        <v>1</v>
      </c>
      <c r="I406" s="238"/>
      <c r="J406" s="234"/>
      <c r="K406" s="234"/>
      <c r="L406" s="239"/>
      <c r="M406" s="240"/>
      <c r="N406" s="241"/>
      <c r="O406" s="241"/>
      <c r="P406" s="241"/>
      <c r="Q406" s="241"/>
      <c r="R406" s="241"/>
      <c r="S406" s="241"/>
      <c r="T406" s="242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43" t="s">
        <v>209</v>
      </c>
      <c r="AU406" s="243" t="s">
        <v>87</v>
      </c>
      <c r="AV406" s="13" t="s">
        <v>85</v>
      </c>
      <c r="AW406" s="13" t="s">
        <v>33</v>
      </c>
      <c r="AX406" s="13" t="s">
        <v>77</v>
      </c>
      <c r="AY406" s="243" t="s">
        <v>199</v>
      </c>
    </row>
    <row r="407" s="14" customFormat="1">
      <c r="A407" s="14"/>
      <c r="B407" s="244"/>
      <c r="C407" s="245"/>
      <c r="D407" s="235" t="s">
        <v>209</v>
      </c>
      <c r="E407" s="246" t="s">
        <v>1</v>
      </c>
      <c r="F407" s="247" t="s">
        <v>277</v>
      </c>
      <c r="G407" s="245"/>
      <c r="H407" s="248">
        <v>10</v>
      </c>
      <c r="I407" s="249"/>
      <c r="J407" s="245"/>
      <c r="K407" s="245"/>
      <c r="L407" s="250"/>
      <c r="M407" s="251"/>
      <c r="N407" s="252"/>
      <c r="O407" s="252"/>
      <c r="P407" s="252"/>
      <c r="Q407" s="252"/>
      <c r="R407" s="252"/>
      <c r="S407" s="252"/>
      <c r="T407" s="253"/>
      <c r="U407" s="14"/>
      <c r="V407" s="14"/>
      <c r="W407" s="14"/>
      <c r="X407" s="14"/>
      <c r="Y407" s="14"/>
      <c r="Z407" s="14"/>
      <c r="AA407" s="14"/>
      <c r="AB407" s="14"/>
      <c r="AC407" s="14"/>
      <c r="AD407" s="14"/>
      <c r="AE407" s="14"/>
      <c r="AT407" s="254" t="s">
        <v>209</v>
      </c>
      <c r="AU407" s="254" t="s">
        <v>87</v>
      </c>
      <c r="AV407" s="14" t="s">
        <v>87</v>
      </c>
      <c r="AW407" s="14" t="s">
        <v>33</v>
      </c>
      <c r="AX407" s="14" t="s">
        <v>85</v>
      </c>
      <c r="AY407" s="254" t="s">
        <v>199</v>
      </c>
    </row>
    <row r="408" s="2" customFormat="1" ht="16.5" customHeight="1">
      <c r="A408" s="39"/>
      <c r="B408" s="40"/>
      <c r="C408" s="255" t="s">
        <v>696</v>
      </c>
      <c r="D408" s="255" t="s">
        <v>252</v>
      </c>
      <c r="E408" s="256" t="s">
        <v>697</v>
      </c>
      <c r="F408" s="257" t="s">
        <v>698</v>
      </c>
      <c r="G408" s="258" t="s">
        <v>248</v>
      </c>
      <c r="H408" s="259">
        <v>10</v>
      </c>
      <c r="I408" s="260"/>
      <c r="J408" s="261">
        <f>ROUND(I408*H408,2)</f>
        <v>0</v>
      </c>
      <c r="K408" s="257" t="s">
        <v>206</v>
      </c>
      <c r="L408" s="262"/>
      <c r="M408" s="263" t="s">
        <v>1</v>
      </c>
      <c r="N408" s="264" t="s">
        <v>42</v>
      </c>
      <c r="O408" s="92"/>
      <c r="P408" s="229">
        <f>O408*H408</f>
        <v>0</v>
      </c>
      <c r="Q408" s="229">
        <v>0.00014999999999999999</v>
      </c>
      <c r="R408" s="229">
        <f>Q408*H408</f>
        <v>0.0014999999999999998</v>
      </c>
      <c r="S408" s="229">
        <v>0</v>
      </c>
      <c r="T408" s="230">
        <f>S408*H408</f>
        <v>0</v>
      </c>
      <c r="U408" s="39"/>
      <c r="V408" s="39"/>
      <c r="W408" s="39"/>
      <c r="X408" s="39"/>
      <c r="Y408" s="39"/>
      <c r="Z408" s="39"/>
      <c r="AA408" s="39"/>
      <c r="AB408" s="39"/>
      <c r="AC408" s="39"/>
      <c r="AD408" s="39"/>
      <c r="AE408" s="39"/>
      <c r="AR408" s="231" t="s">
        <v>383</v>
      </c>
      <c r="AT408" s="231" t="s">
        <v>252</v>
      </c>
      <c r="AU408" s="231" t="s">
        <v>87</v>
      </c>
      <c r="AY408" s="18" t="s">
        <v>199</v>
      </c>
      <c r="BE408" s="232">
        <f>IF(N408="základní",J408,0)</f>
        <v>0</v>
      </c>
      <c r="BF408" s="232">
        <f>IF(N408="snížená",J408,0)</f>
        <v>0</v>
      </c>
      <c r="BG408" s="232">
        <f>IF(N408="zákl. přenesená",J408,0)</f>
        <v>0</v>
      </c>
      <c r="BH408" s="232">
        <f>IF(N408="sníž. přenesená",J408,0)</f>
        <v>0</v>
      </c>
      <c r="BI408" s="232">
        <f>IF(N408="nulová",J408,0)</f>
        <v>0</v>
      </c>
      <c r="BJ408" s="18" t="s">
        <v>85</v>
      </c>
      <c r="BK408" s="232">
        <f>ROUND(I408*H408,2)</f>
        <v>0</v>
      </c>
      <c r="BL408" s="18" t="s">
        <v>313</v>
      </c>
      <c r="BM408" s="231" t="s">
        <v>699</v>
      </c>
    </row>
    <row r="409" s="2" customFormat="1" ht="24.15" customHeight="1">
      <c r="A409" s="39"/>
      <c r="B409" s="40"/>
      <c r="C409" s="220" t="s">
        <v>700</v>
      </c>
      <c r="D409" s="220" t="s">
        <v>202</v>
      </c>
      <c r="E409" s="221" t="s">
        <v>701</v>
      </c>
      <c r="F409" s="222" t="s">
        <v>702</v>
      </c>
      <c r="G409" s="223" t="s">
        <v>248</v>
      </c>
      <c r="H409" s="224">
        <v>10</v>
      </c>
      <c r="I409" s="225"/>
      <c r="J409" s="226">
        <f>ROUND(I409*H409,2)</f>
        <v>0</v>
      </c>
      <c r="K409" s="222" t="s">
        <v>206</v>
      </c>
      <c r="L409" s="45"/>
      <c r="M409" s="227" t="s">
        <v>1</v>
      </c>
      <c r="N409" s="228" t="s">
        <v>42</v>
      </c>
      <c r="O409" s="92"/>
      <c r="P409" s="229">
        <f>O409*H409</f>
        <v>0</v>
      </c>
      <c r="Q409" s="229">
        <v>0</v>
      </c>
      <c r="R409" s="229">
        <f>Q409*H409</f>
        <v>0</v>
      </c>
      <c r="S409" s="229">
        <v>0</v>
      </c>
      <c r="T409" s="230">
        <f>S409*H409</f>
        <v>0</v>
      </c>
      <c r="U409" s="39"/>
      <c r="V409" s="39"/>
      <c r="W409" s="39"/>
      <c r="X409" s="39"/>
      <c r="Y409" s="39"/>
      <c r="Z409" s="39"/>
      <c r="AA409" s="39"/>
      <c r="AB409" s="39"/>
      <c r="AC409" s="39"/>
      <c r="AD409" s="39"/>
      <c r="AE409" s="39"/>
      <c r="AR409" s="231" t="s">
        <v>313</v>
      </c>
      <c r="AT409" s="231" t="s">
        <v>202</v>
      </c>
      <c r="AU409" s="231" t="s">
        <v>87</v>
      </c>
      <c r="AY409" s="18" t="s">
        <v>199</v>
      </c>
      <c r="BE409" s="232">
        <f>IF(N409="základní",J409,0)</f>
        <v>0</v>
      </c>
      <c r="BF409" s="232">
        <f>IF(N409="snížená",J409,0)</f>
        <v>0</v>
      </c>
      <c r="BG409" s="232">
        <f>IF(N409="zákl. přenesená",J409,0)</f>
        <v>0</v>
      </c>
      <c r="BH409" s="232">
        <f>IF(N409="sníž. přenesená",J409,0)</f>
        <v>0</v>
      </c>
      <c r="BI409" s="232">
        <f>IF(N409="nulová",J409,0)</f>
        <v>0</v>
      </c>
      <c r="BJ409" s="18" t="s">
        <v>85</v>
      </c>
      <c r="BK409" s="232">
        <f>ROUND(I409*H409,2)</f>
        <v>0</v>
      </c>
      <c r="BL409" s="18" t="s">
        <v>313</v>
      </c>
      <c r="BM409" s="231" t="s">
        <v>703</v>
      </c>
    </row>
    <row r="410" s="13" customFormat="1">
      <c r="A410" s="13"/>
      <c r="B410" s="233"/>
      <c r="C410" s="234"/>
      <c r="D410" s="235" t="s">
        <v>209</v>
      </c>
      <c r="E410" s="236" t="s">
        <v>1</v>
      </c>
      <c r="F410" s="237" t="s">
        <v>695</v>
      </c>
      <c r="G410" s="234"/>
      <c r="H410" s="236" t="s">
        <v>1</v>
      </c>
      <c r="I410" s="238"/>
      <c r="J410" s="234"/>
      <c r="K410" s="234"/>
      <c r="L410" s="239"/>
      <c r="M410" s="240"/>
      <c r="N410" s="241"/>
      <c r="O410" s="241"/>
      <c r="P410" s="241"/>
      <c r="Q410" s="241"/>
      <c r="R410" s="241"/>
      <c r="S410" s="241"/>
      <c r="T410" s="242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43" t="s">
        <v>209</v>
      </c>
      <c r="AU410" s="243" t="s">
        <v>87</v>
      </c>
      <c r="AV410" s="13" t="s">
        <v>85</v>
      </c>
      <c r="AW410" s="13" t="s">
        <v>33</v>
      </c>
      <c r="AX410" s="13" t="s">
        <v>77</v>
      </c>
      <c r="AY410" s="243" t="s">
        <v>199</v>
      </c>
    </row>
    <row r="411" s="14" customFormat="1">
      <c r="A411" s="14"/>
      <c r="B411" s="244"/>
      <c r="C411" s="245"/>
      <c r="D411" s="235" t="s">
        <v>209</v>
      </c>
      <c r="E411" s="246" t="s">
        <v>1</v>
      </c>
      <c r="F411" s="247" t="s">
        <v>277</v>
      </c>
      <c r="G411" s="245"/>
      <c r="H411" s="248">
        <v>10</v>
      </c>
      <c r="I411" s="249"/>
      <c r="J411" s="245"/>
      <c r="K411" s="245"/>
      <c r="L411" s="250"/>
      <c r="M411" s="251"/>
      <c r="N411" s="252"/>
      <c r="O411" s="252"/>
      <c r="P411" s="252"/>
      <c r="Q411" s="252"/>
      <c r="R411" s="252"/>
      <c r="S411" s="252"/>
      <c r="T411" s="253"/>
      <c r="U411" s="14"/>
      <c r="V411" s="14"/>
      <c r="W411" s="14"/>
      <c r="X411" s="14"/>
      <c r="Y411" s="14"/>
      <c r="Z411" s="14"/>
      <c r="AA411" s="14"/>
      <c r="AB411" s="14"/>
      <c r="AC411" s="14"/>
      <c r="AD411" s="14"/>
      <c r="AE411" s="14"/>
      <c r="AT411" s="254" t="s">
        <v>209</v>
      </c>
      <c r="AU411" s="254" t="s">
        <v>87</v>
      </c>
      <c r="AV411" s="14" t="s">
        <v>87</v>
      </c>
      <c r="AW411" s="14" t="s">
        <v>33</v>
      </c>
      <c r="AX411" s="14" t="s">
        <v>85</v>
      </c>
      <c r="AY411" s="254" t="s">
        <v>199</v>
      </c>
    </row>
    <row r="412" s="2" customFormat="1" ht="16.5" customHeight="1">
      <c r="A412" s="39"/>
      <c r="B412" s="40"/>
      <c r="C412" s="255" t="s">
        <v>704</v>
      </c>
      <c r="D412" s="255" t="s">
        <v>252</v>
      </c>
      <c r="E412" s="256" t="s">
        <v>705</v>
      </c>
      <c r="F412" s="257" t="s">
        <v>706</v>
      </c>
      <c r="G412" s="258" t="s">
        <v>248</v>
      </c>
      <c r="H412" s="259">
        <v>10</v>
      </c>
      <c r="I412" s="260"/>
      <c r="J412" s="261">
        <f>ROUND(I412*H412,2)</f>
        <v>0</v>
      </c>
      <c r="K412" s="257" t="s">
        <v>206</v>
      </c>
      <c r="L412" s="262"/>
      <c r="M412" s="263" t="s">
        <v>1</v>
      </c>
      <c r="N412" s="264" t="s">
        <v>42</v>
      </c>
      <c r="O412" s="92"/>
      <c r="P412" s="229">
        <f>O412*H412</f>
        <v>0</v>
      </c>
      <c r="Q412" s="229">
        <v>0.0022000000000000001</v>
      </c>
      <c r="R412" s="229">
        <f>Q412*H412</f>
        <v>0.022000000000000002</v>
      </c>
      <c r="S412" s="229">
        <v>0</v>
      </c>
      <c r="T412" s="230">
        <f>S412*H412</f>
        <v>0</v>
      </c>
      <c r="U412" s="39"/>
      <c r="V412" s="39"/>
      <c r="W412" s="39"/>
      <c r="X412" s="39"/>
      <c r="Y412" s="39"/>
      <c r="Z412" s="39"/>
      <c r="AA412" s="39"/>
      <c r="AB412" s="39"/>
      <c r="AC412" s="39"/>
      <c r="AD412" s="39"/>
      <c r="AE412" s="39"/>
      <c r="AR412" s="231" t="s">
        <v>383</v>
      </c>
      <c r="AT412" s="231" t="s">
        <v>252</v>
      </c>
      <c r="AU412" s="231" t="s">
        <v>87</v>
      </c>
      <c r="AY412" s="18" t="s">
        <v>199</v>
      </c>
      <c r="BE412" s="232">
        <f>IF(N412="základní",J412,0)</f>
        <v>0</v>
      </c>
      <c r="BF412" s="232">
        <f>IF(N412="snížená",J412,0)</f>
        <v>0</v>
      </c>
      <c r="BG412" s="232">
        <f>IF(N412="zákl. přenesená",J412,0)</f>
        <v>0</v>
      </c>
      <c r="BH412" s="232">
        <f>IF(N412="sníž. přenesená",J412,0)</f>
        <v>0</v>
      </c>
      <c r="BI412" s="232">
        <f>IF(N412="nulová",J412,0)</f>
        <v>0</v>
      </c>
      <c r="BJ412" s="18" t="s">
        <v>85</v>
      </c>
      <c r="BK412" s="232">
        <f>ROUND(I412*H412,2)</f>
        <v>0</v>
      </c>
      <c r="BL412" s="18" t="s">
        <v>313</v>
      </c>
      <c r="BM412" s="231" t="s">
        <v>707</v>
      </c>
    </row>
    <row r="413" s="2" customFormat="1" ht="33" customHeight="1">
      <c r="A413" s="39"/>
      <c r="B413" s="40"/>
      <c r="C413" s="220" t="s">
        <v>708</v>
      </c>
      <c r="D413" s="220" t="s">
        <v>202</v>
      </c>
      <c r="E413" s="221" t="s">
        <v>709</v>
      </c>
      <c r="F413" s="222" t="s">
        <v>710</v>
      </c>
      <c r="G413" s="223" t="s">
        <v>242</v>
      </c>
      <c r="H413" s="224">
        <v>5.9100000000000001</v>
      </c>
      <c r="I413" s="225"/>
      <c r="J413" s="226">
        <f>ROUND(I413*H413,2)</f>
        <v>0</v>
      </c>
      <c r="K413" s="222" t="s">
        <v>206</v>
      </c>
      <c r="L413" s="45"/>
      <c r="M413" s="227" t="s">
        <v>1</v>
      </c>
      <c r="N413" s="228" t="s">
        <v>42</v>
      </c>
      <c r="O413" s="92"/>
      <c r="P413" s="229">
        <f>O413*H413</f>
        <v>0</v>
      </c>
      <c r="Q413" s="229">
        <v>0</v>
      </c>
      <c r="R413" s="229">
        <f>Q413*H413</f>
        <v>0</v>
      </c>
      <c r="S413" s="229">
        <v>0.00050000000000000001</v>
      </c>
      <c r="T413" s="230">
        <f>S413*H413</f>
        <v>0.0029550000000000002</v>
      </c>
      <c r="U413" s="39"/>
      <c r="V413" s="39"/>
      <c r="W413" s="39"/>
      <c r="X413" s="39"/>
      <c r="Y413" s="39"/>
      <c r="Z413" s="39"/>
      <c r="AA413" s="39"/>
      <c r="AB413" s="39"/>
      <c r="AC413" s="39"/>
      <c r="AD413" s="39"/>
      <c r="AE413" s="39"/>
      <c r="AR413" s="231" t="s">
        <v>313</v>
      </c>
      <c r="AT413" s="231" t="s">
        <v>202</v>
      </c>
      <c r="AU413" s="231" t="s">
        <v>87</v>
      </c>
      <c r="AY413" s="18" t="s">
        <v>199</v>
      </c>
      <c r="BE413" s="232">
        <f>IF(N413="základní",J413,0)</f>
        <v>0</v>
      </c>
      <c r="BF413" s="232">
        <f>IF(N413="snížená",J413,0)</f>
        <v>0</v>
      </c>
      <c r="BG413" s="232">
        <f>IF(N413="zákl. přenesená",J413,0)</f>
        <v>0</v>
      </c>
      <c r="BH413" s="232">
        <f>IF(N413="sníž. přenesená",J413,0)</f>
        <v>0</v>
      </c>
      <c r="BI413" s="232">
        <f>IF(N413="nulová",J413,0)</f>
        <v>0</v>
      </c>
      <c r="BJ413" s="18" t="s">
        <v>85</v>
      </c>
      <c r="BK413" s="232">
        <f>ROUND(I413*H413,2)</f>
        <v>0</v>
      </c>
      <c r="BL413" s="18" t="s">
        <v>313</v>
      </c>
      <c r="BM413" s="231" t="s">
        <v>711</v>
      </c>
    </row>
    <row r="414" s="13" customFormat="1">
      <c r="A414" s="13"/>
      <c r="B414" s="233"/>
      <c r="C414" s="234"/>
      <c r="D414" s="235" t="s">
        <v>209</v>
      </c>
      <c r="E414" s="236" t="s">
        <v>1</v>
      </c>
      <c r="F414" s="237" t="s">
        <v>712</v>
      </c>
      <c r="G414" s="234"/>
      <c r="H414" s="236" t="s">
        <v>1</v>
      </c>
      <c r="I414" s="238"/>
      <c r="J414" s="234"/>
      <c r="K414" s="234"/>
      <c r="L414" s="239"/>
      <c r="M414" s="240"/>
      <c r="N414" s="241"/>
      <c r="O414" s="241"/>
      <c r="P414" s="241"/>
      <c r="Q414" s="241"/>
      <c r="R414" s="241"/>
      <c r="S414" s="241"/>
      <c r="T414" s="242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43" t="s">
        <v>209</v>
      </c>
      <c r="AU414" s="243" t="s">
        <v>87</v>
      </c>
      <c r="AV414" s="13" t="s">
        <v>85</v>
      </c>
      <c r="AW414" s="13" t="s">
        <v>33</v>
      </c>
      <c r="AX414" s="13" t="s">
        <v>77</v>
      </c>
      <c r="AY414" s="243" t="s">
        <v>199</v>
      </c>
    </row>
    <row r="415" s="14" customFormat="1">
      <c r="A415" s="14"/>
      <c r="B415" s="244"/>
      <c r="C415" s="245"/>
      <c r="D415" s="235" t="s">
        <v>209</v>
      </c>
      <c r="E415" s="246" t="s">
        <v>1</v>
      </c>
      <c r="F415" s="247" t="s">
        <v>713</v>
      </c>
      <c r="G415" s="245"/>
      <c r="H415" s="248">
        <v>5.9100000000000001</v>
      </c>
      <c r="I415" s="249"/>
      <c r="J415" s="245"/>
      <c r="K415" s="245"/>
      <c r="L415" s="250"/>
      <c r="M415" s="251"/>
      <c r="N415" s="252"/>
      <c r="O415" s="252"/>
      <c r="P415" s="252"/>
      <c r="Q415" s="252"/>
      <c r="R415" s="252"/>
      <c r="S415" s="252"/>
      <c r="T415" s="253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T415" s="254" t="s">
        <v>209</v>
      </c>
      <c r="AU415" s="254" t="s">
        <v>87</v>
      </c>
      <c r="AV415" s="14" t="s">
        <v>87</v>
      </c>
      <c r="AW415" s="14" t="s">
        <v>33</v>
      </c>
      <c r="AX415" s="14" t="s">
        <v>85</v>
      </c>
      <c r="AY415" s="254" t="s">
        <v>199</v>
      </c>
    </row>
    <row r="416" s="2" customFormat="1" ht="24.15" customHeight="1">
      <c r="A416" s="39"/>
      <c r="B416" s="40"/>
      <c r="C416" s="220" t="s">
        <v>714</v>
      </c>
      <c r="D416" s="220" t="s">
        <v>202</v>
      </c>
      <c r="E416" s="221" t="s">
        <v>715</v>
      </c>
      <c r="F416" s="222" t="s">
        <v>716</v>
      </c>
      <c r="G416" s="223" t="s">
        <v>248</v>
      </c>
      <c r="H416" s="224">
        <v>11</v>
      </c>
      <c r="I416" s="225"/>
      <c r="J416" s="226">
        <f>ROUND(I416*H416,2)</f>
        <v>0</v>
      </c>
      <c r="K416" s="222" t="s">
        <v>206</v>
      </c>
      <c r="L416" s="45"/>
      <c r="M416" s="227" t="s">
        <v>1</v>
      </c>
      <c r="N416" s="228" t="s">
        <v>42</v>
      </c>
      <c r="O416" s="92"/>
      <c r="P416" s="229">
        <f>O416*H416</f>
        <v>0</v>
      </c>
      <c r="Q416" s="229">
        <v>0</v>
      </c>
      <c r="R416" s="229">
        <f>Q416*H416</f>
        <v>0</v>
      </c>
      <c r="S416" s="229">
        <v>0.0018</v>
      </c>
      <c r="T416" s="230">
        <f>S416*H416</f>
        <v>0.019799999999999998</v>
      </c>
      <c r="U416" s="39"/>
      <c r="V416" s="39"/>
      <c r="W416" s="39"/>
      <c r="X416" s="39"/>
      <c r="Y416" s="39"/>
      <c r="Z416" s="39"/>
      <c r="AA416" s="39"/>
      <c r="AB416" s="39"/>
      <c r="AC416" s="39"/>
      <c r="AD416" s="39"/>
      <c r="AE416" s="39"/>
      <c r="AR416" s="231" t="s">
        <v>313</v>
      </c>
      <c r="AT416" s="231" t="s">
        <v>202</v>
      </c>
      <c r="AU416" s="231" t="s">
        <v>87</v>
      </c>
      <c r="AY416" s="18" t="s">
        <v>199</v>
      </c>
      <c r="BE416" s="232">
        <f>IF(N416="základní",J416,0)</f>
        <v>0</v>
      </c>
      <c r="BF416" s="232">
        <f>IF(N416="snížená",J416,0)</f>
        <v>0</v>
      </c>
      <c r="BG416" s="232">
        <f>IF(N416="zákl. přenesená",J416,0)</f>
        <v>0</v>
      </c>
      <c r="BH416" s="232">
        <f>IF(N416="sníž. přenesená",J416,0)</f>
        <v>0</v>
      </c>
      <c r="BI416" s="232">
        <f>IF(N416="nulová",J416,0)</f>
        <v>0</v>
      </c>
      <c r="BJ416" s="18" t="s">
        <v>85</v>
      </c>
      <c r="BK416" s="232">
        <f>ROUND(I416*H416,2)</f>
        <v>0</v>
      </c>
      <c r="BL416" s="18" t="s">
        <v>313</v>
      </c>
      <c r="BM416" s="231" t="s">
        <v>717</v>
      </c>
    </row>
    <row r="417" s="14" customFormat="1">
      <c r="A417" s="14"/>
      <c r="B417" s="244"/>
      <c r="C417" s="245"/>
      <c r="D417" s="235" t="s">
        <v>209</v>
      </c>
      <c r="E417" s="246" t="s">
        <v>1</v>
      </c>
      <c r="F417" s="247" t="s">
        <v>718</v>
      </c>
      <c r="G417" s="245"/>
      <c r="H417" s="248">
        <v>1</v>
      </c>
      <c r="I417" s="249"/>
      <c r="J417" s="245"/>
      <c r="K417" s="245"/>
      <c r="L417" s="250"/>
      <c r="M417" s="251"/>
      <c r="N417" s="252"/>
      <c r="O417" s="252"/>
      <c r="P417" s="252"/>
      <c r="Q417" s="252"/>
      <c r="R417" s="252"/>
      <c r="S417" s="252"/>
      <c r="T417" s="253"/>
      <c r="U417" s="14"/>
      <c r="V417" s="14"/>
      <c r="W417" s="14"/>
      <c r="X417" s="14"/>
      <c r="Y417" s="14"/>
      <c r="Z417" s="14"/>
      <c r="AA417" s="14"/>
      <c r="AB417" s="14"/>
      <c r="AC417" s="14"/>
      <c r="AD417" s="14"/>
      <c r="AE417" s="14"/>
      <c r="AT417" s="254" t="s">
        <v>209</v>
      </c>
      <c r="AU417" s="254" t="s">
        <v>87</v>
      </c>
      <c r="AV417" s="14" t="s">
        <v>87</v>
      </c>
      <c r="AW417" s="14" t="s">
        <v>33</v>
      </c>
      <c r="AX417" s="14" t="s">
        <v>77</v>
      </c>
      <c r="AY417" s="254" t="s">
        <v>199</v>
      </c>
    </row>
    <row r="418" s="14" customFormat="1">
      <c r="A418" s="14"/>
      <c r="B418" s="244"/>
      <c r="C418" s="245"/>
      <c r="D418" s="235" t="s">
        <v>209</v>
      </c>
      <c r="E418" s="246" t="s">
        <v>1</v>
      </c>
      <c r="F418" s="247" t="s">
        <v>649</v>
      </c>
      <c r="G418" s="245"/>
      <c r="H418" s="248">
        <v>1</v>
      </c>
      <c r="I418" s="249"/>
      <c r="J418" s="245"/>
      <c r="K418" s="245"/>
      <c r="L418" s="250"/>
      <c r="M418" s="251"/>
      <c r="N418" s="252"/>
      <c r="O418" s="252"/>
      <c r="P418" s="252"/>
      <c r="Q418" s="252"/>
      <c r="R418" s="252"/>
      <c r="S418" s="252"/>
      <c r="T418" s="253"/>
      <c r="U418" s="14"/>
      <c r="V418" s="14"/>
      <c r="W418" s="14"/>
      <c r="X418" s="14"/>
      <c r="Y418" s="14"/>
      <c r="Z418" s="14"/>
      <c r="AA418" s="14"/>
      <c r="AB418" s="14"/>
      <c r="AC418" s="14"/>
      <c r="AD418" s="14"/>
      <c r="AE418" s="14"/>
      <c r="AT418" s="254" t="s">
        <v>209</v>
      </c>
      <c r="AU418" s="254" t="s">
        <v>87</v>
      </c>
      <c r="AV418" s="14" t="s">
        <v>87</v>
      </c>
      <c r="AW418" s="14" t="s">
        <v>33</v>
      </c>
      <c r="AX418" s="14" t="s">
        <v>77</v>
      </c>
      <c r="AY418" s="254" t="s">
        <v>199</v>
      </c>
    </row>
    <row r="419" s="14" customFormat="1">
      <c r="A419" s="14"/>
      <c r="B419" s="244"/>
      <c r="C419" s="245"/>
      <c r="D419" s="235" t="s">
        <v>209</v>
      </c>
      <c r="E419" s="246" t="s">
        <v>1</v>
      </c>
      <c r="F419" s="247" t="s">
        <v>650</v>
      </c>
      <c r="G419" s="245"/>
      <c r="H419" s="248">
        <v>1</v>
      </c>
      <c r="I419" s="249"/>
      <c r="J419" s="245"/>
      <c r="K419" s="245"/>
      <c r="L419" s="250"/>
      <c r="M419" s="251"/>
      <c r="N419" s="252"/>
      <c r="O419" s="252"/>
      <c r="P419" s="252"/>
      <c r="Q419" s="252"/>
      <c r="R419" s="252"/>
      <c r="S419" s="252"/>
      <c r="T419" s="253"/>
      <c r="U419" s="14"/>
      <c r="V419" s="14"/>
      <c r="W419" s="14"/>
      <c r="X419" s="14"/>
      <c r="Y419" s="14"/>
      <c r="Z419" s="14"/>
      <c r="AA419" s="14"/>
      <c r="AB419" s="14"/>
      <c r="AC419" s="14"/>
      <c r="AD419" s="14"/>
      <c r="AE419" s="14"/>
      <c r="AT419" s="254" t="s">
        <v>209</v>
      </c>
      <c r="AU419" s="254" t="s">
        <v>87</v>
      </c>
      <c r="AV419" s="14" t="s">
        <v>87</v>
      </c>
      <c r="AW419" s="14" t="s">
        <v>33</v>
      </c>
      <c r="AX419" s="14" t="s">
        <v>77</v>
      </c>
      <c r="AY419" s="254" t="s">
        <v>199</v>
      </c>
    </row>
    <row r="420" s="14" customFormat="1">
      <c r="A420" s="14"/>
      <c r="B420" s="244"/>
      <c r="C420" s="245"/>
      <c r="D420" s="235" t="s">
        <v>209</v>
      </c>
      <c r="E420" s="246" t="s">
        <v>1</v>
      </c>
      <c r="F420" s="247" t="s">
        <v>651</v>
      </c>
      <c r="G420" s="245"/>
      <c r="H420" s="248">
        <v>1</v>
      </c>
      <c r="I420" s="249"/>
      <c r="J420" s="245"/>
      <c r="K420" s="245"/>
      <c r="L420" s="250"/>
      <c r="M420" s="251"/>
      <c r="N420" s="252"/>
      <c r="O420" s="252"/>
      <c r="P420" s="252"/>
      <c r="Q420" s="252"/>
      <c r="R420" s="252"/>
      <c r="S420" s="252"/>
      <c r="T420" s="253"/>
      <c r="U420" s="14"/>
      <c r="V420" s="14"/>
      <c r="W420" s="14"/>
      <c r="X420" s="14"/>
      <c r="Y420" s="14"/>
      <c r="Z420" s="14"/>
      <c r="AA420" s="14"/>
      <c r="AB420" s="14"/>
      <c r="AC420" s="14"/>
      <c r="AD420" s="14"/>
      <c r="AE420" s="14"/>
      <c r="AT420" s="254" t="s">
        <v>209</v>
      </c>
      <c r="AU420" s="254" t="s">
        <v>87</v>
      </c>
      <c r="AV420" s="14" t="s">
        <v>87</v>
      </c>
      <c r="AW420" s="14" t="s">
        <v>33</v>
      </c>
      <c r="AX420" s="14" t="s">
        <v>77</v>
      </c>
      <c r="AY420" s="254" t="s">
        <v>199</v>
      </c>
    </row>
    <row r="421" s="14" customFormat="1">
      <c r="A421" s="14"/>
      <c r="B421" s="244"/>
      <c r="C421" s="245"/>
      <c r="D421" s="235" t="s">
        <v>209</v>
      </c>
      <c r="E421" s="246" t="s">
        <v>1</v>
      </c>
      <c r="F421" s="247" t="s">
        <v>652</v>
      </c>
      <c r="G421" s="245"/>
      <c r="H421" s="248">
        <v>1</v>
      </c>
      <c r="I421" s="249"/>
      <c r="J421" s="245"/>
      <c r="K421" s="245"/>
      <c r="L421" s="250"/>
      <c r="M421" s="251"/>
      <c r="N421" s="252"/>
      <c r="O421" s="252"/>
      <c r="P421" s="252"/>
      <c r="Q421" s="252"/>
      <c r="R421" s="252"/>
      <c r="S421" s="252"/>
      <c r="T421" s="253"/>
      <c r="U421" s="14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T421" s="254" t="s">
        <v>209</v>
      </c>
      <c r="AU421" s="254" t="s">
        <v>87</v>
      </c>
      <c r="AV421" s="14" t="s">
        <v>87</v>
      </c>
      <c r="AW421" s="14" t="s">
        <v>33</v>
      </c>
      <c r="AX421" s="14" t="s">
        <v>77</v>
      </c>
      <c r="AY421" s="254" t="s">
        <v>199</v>
      </c>
    </row>
    <row r="422" s="14" customFormat="1">
      <c r="A422" s="14"/>
      <c r="B422" s="244"/>
      <c r="C422" s="245"/>
      <c r="D422" s="235" t="s">
        <v>209</v>
      </c>
      <c r="E422" s="246" t="s">
        <v>1</v>
      </c>
      <c r="F422" s="247" t="s">
        <v>653</v>
      </c>
      <c r="G422" s="245"/>
      <c r="H422" s="248">
        <v>1</v>
      </c>
      <c r="I422" s="249"/>
      <c r="J422" s="245"/>
      <c r="K422" s="245"/>
      <c r="L422" s="250"/>
      <c r="M422" s="251"/>
      <c r="N422" s="252"/>
      <c r="O422" s="252"/>
      <c r="P422" s="252"/>
      <c r="Q422" s="252"/>
      <c r="R422" s="252"/>
      <c r="S422" s="252"/>
      <c r="T422" s="253"/>
      <c r="U422" s="14"/>
      <c r="V422" s="14"/>
      <c r="W422" s="14"/>
      <c r="X422" s="14"/>
      <c r="Y422" s="14"/>
      <c r="Z422" s="14"/>
      <c r="AA422" s="14"/>
      <c r="AB422" s="14"/>
      <c r="AC422" s="14"/>
      <c r="AD422" s="14"/>
      <c r="AE422" s="14"/>
      <c r="AT422" s="254" t="s">
        <v>209</v>
      </c>
      <c r="AU422" s="254" t="s">
        <v>87</v>
      </c>
      <c r="AV422" s="14" t="s">
        <v>87</v>
      </c>
      <c r="AW422" s="14" t="s">
        <v>33</v>
      </c>
      <c r="AX422" s="14" t="s">
        <v>77</v>
      </c>
      <c r="AY422" s="254" t="s">
        <v>199</v>
      </c>
    </row>
    <row r="423" s="14" customFormat="1">
      <c r="A423" s="14"/>
      <c r="B423" s="244"/>
      <c r="C423" s="245"/>
      <c r="D423" s="235" t="s">
        <v>209</v>
      </c>
      <c r="E423" s="246" t="s">
        <v>1</v>
      </c>
      <c r="F423" s="247" t="s">
        <v>654</v>
      </c>
      <c r="G423" s="245"/>
      <c r="H423" s="248">
        <v>1</v>
      </c>
      <c r="I423" s="249"/>
      <c r="J423" s="245"/>
      <c r="K423" s="245"/>
      <c r="L423" s="250"/>
      <c r="M423" s="251"/>
      <c r="N423" s="252"/>
      <c r="O423" s="252"/>
      <c r="P423" s="252"/>
      <c r="Q423" s="252"/>
      <c r="R423" s="252"/>
      <c r="S423" s="252"/>
      <c r="T423" s="253"/>
      <c r="U423" s="14"/>
      <c r="V423" s="14"/>
      <c r="W423" s="14"/>
      <c r="X423" s="14"/>
      <c r="Y423" s="14"/>
      <c r="Z423" s="14"/>
      <c r="AA423" s="14"/>
      <c r="AB423" s="14"/>
      <c r="AC423" s="14"/>
      <c r="AD423" s="14"/>
      <c r="AE423" s="14"/>
      <c r="AT423" s="254" t="s">
        <v>209</v>
      </c>
      <c r="AU423" s="254" t="s">
        <v>87</v>
      </c>
      <c r="AV423" s="14" t="s">
        <v>87</v>
      </c>
      <c r="AW423" s="14" t="s">
        <v>33</v>
      </c>
      <c r="AX423" s="14" t="s">
        <v>77</v>
      </c>
      <c r="AY423" s="254" t="s">
        <v>199</v>
      </c>
    </row>
    <row r="424" s="14" customFormat="1">
      <c r="A424" s="14"/>
      <c r="B424" s="244"/>
      <c r="C424" s="245"/>
      <c r="D424" s="235" t="s">
        <v>209</v>
      </c>
      <c r="E424" s="246" t="s">
        <v>1</v>
      </c>
      <c r="F424" s="247" t="s">
        <v>655</v>
      </c>
      <c r="G424" s="245"/>
      <c r="H424" s="248">
        <v>1</v>
      </c>
      <c r="I424" s="249"/>
      <c r="J424" s="245"/>
      <c r="K424" s="245"/>
      <c r="L424" s="250"/>
      <c r="M424" s="251"/>
      <c r="N424" s="252"/>
      <c r="O424" s="252"/>
      <c r="P424" s="252"/>
      <c r="Q424" s="252"/>
      <c r="R424" s="252"/>
      <c r="S424" s="252"/>
      <c r="T424" s="253"/>
      <c r="U424" s="14"/>
      <c r="V424" s="14"/>
      <c r="W424" s="14"/>
      <c r="X424" s="14"/>
      <c r="Y424" s="14"/>
      <c r="Z424" s="14"/>
      <c r="AA424" s="14"/>
      <c r="AB424" s="14"/>
      <c r="AC424" s="14"/>
      <c r="AD424" s="14"/>
      <c r="AE424" s="14"/>
      <c r="AT424" s="254" t="s">
        <v>209</v>
      </c>
      <c r="AU424" s="254" t="s">
        <v>87</v>
      </c>
      <c r="AV424" s="14" t="s">
        <v>87</v>
      </c>
      <c r="AW424" s="14" t="s">
        <v>33</v>
      </c>
      <c r="AX424" s="14" t="s">
        <v>77</v>
      </c>
      <c r="AY424" s="254" t="s">
        <v>199</v>
      </c>
    </row>
    <row r="425" s="14" customFormat="1">
      <c r="A425" s="14"/>
      <c r="B425" s="244"/>
      <c r="C425" s="245"/>
      <c r="D425" s="235" t="s">
        <v>209</v>
      </c>
      <c r="E425" s="246" t="s">
        <v>1</v>
      </c>
      <c r="F425" s="247" t="s">
        <v>719</v>
      </c>
      <c r="G425" s="245"/>
      <c r="H425" s="248">
        <v>1</v>
      </c>
      <c r="I425" s="249"/>
      <c r="J425" s="245"/>
      <c r="K425" s="245"/>
      <c r="L425" s="250"/>
      <c r="M425" s="251"/>
      <c r="N425" s="252"/>
      <c r="O425" s="252"/>
      <c r="P425" s="252"/>
      <c r="Q425" s="252"/>
      <c r="R425" s="252"/>
      <c r="S425" s="252"/>
      <c r="T425" s="253"/>
      <c r="U425" s="14"/>
      <c r="V425" s="14"/>
      <c r="W425" s="14"/>
      <c r="X425" s="14"/>
      <c r="Y425" s="14"/>
      <c r="Z425" s="14"/>
      <c r="AA425" s="14"/>
      <c r="AB425" s="14"/>
      <c r="AC425" s="14"/>
      <c r="AD425" s="14"/>
      <c r="AE425" s="14"/>
      <c r="AT425" s="254" t="s">
        <v>209</v>
      </c>
      <c r="AU425" s="254" t="s">
        <v>87</v>
      </c>
      <c r="AV425" s="14" t="s">
        <v>87</v>
      </c>
      <c r="AW425" s="14" t="s">
        <v>33</v>
      </c>
      <c r="AX425" s="14" t="s">
        <v>77</v>
      </c>
      <c r="AY425" s="254" t="s">
        <v>199</v>
      </c>
    </row>
    <row r="426" s="14" customFormat="1">
      <c r="A426" s="14"/>
      <c r="B426" s="244"/>
      <c r="C426" s="245"/>
      <c r="D426" s="235" t="s">
        <v>209</v>
      </c>
      <c r="E426" s="246" t="s">
        <v>1</v>
      </c>
      <c r="F426" s="247" t="s">
        <v>720</v>
      </c>
      <c r="G426" s="245"/>
      <c r="H426" s="248">
        <v>1</v>
      </c>
      <c r="I426" s="249"/>
      <c r="J426" s="245"/>
      <c r="K426" s="245"/>
      <c r="L426" s="250"/>
      <c r="M426" s="251"/>
      <c r="N426" s="252"/>
      <c r="O426" s="252"/>
      <c r="P426" s="252"/>
      <c r="Q426" s="252"/>
      <c r="R426" s="252"/>
      <c r="S426" s="252"/>
      <c r="T426" s="253"/>
      <c r="U426" s="14"/>
      <c r="V426" s="14"/>
      <c r="W426" s="14"/>
      <c r="X426" s="14"/>
      <c r="Y426" s="14"/>
      <c r="Z426" s="14"/>
      <c r="AA426" s="14"/>
      <c r="AB426" s="14"/>
      <c r="AC426" s="14"/>
      <c r="AD426" s="14"/>
      <c r="AE426" s="14"/>
      <c r="AT426" s="254" t="s">
        <v>209</v>
      </c>
      <c r="AU426" s="254" t="s">
        <v>87</v>
      </c>
      <c r="AV426" s="14" t="s">
        <v>87</v>
      </c>
      <c r="AW426" s="14" t="s">
        <v>33</v>
      </c>
      <c r="AX426" s="14" t="s">
        <v>77</v>
      </c>
      <c r="AY426" s="254" t="s">
        <v>199</v>
      </c>
    </row>
    <row r="427" s="14" customFormat="1">
      <c r="A427" s="14"/>
      <c r="B427" s="244"/>
      <c r="C427" s="245"/>
      <c r="D427" s="235" t="s">
        <v>209</v>
      </c>
      <c r="E427" s="246" t="s">
        <v>1</v>
      </c>
      <c r="F427" s="247" t="s">
        <v>656</v>
      </c>
      <c r="G427" s="245"/>
      <c r="H427" s="248">
        <v>1</v>
      </c>
      <c r="I427" s="249"/>
      <c r="J427" s="245"/>
      <c r="K427" s="245"/>
      <c r="L427" s="250"/>
      <c r="M427" s="251"/>
      <c r="N427" s="252"/>
      <c r="O427" s="252"/>
      <c r="P427" s="252"/>
      <c r="Q427" s="252"/>
      <c r="R427" s="252"/>
      <c r="S427" s="252"/>
      <c r="T427" s="253"/>
      <c r="U427" s="14"/>
      <c r="V427" s="14"/>
      <c r="W427" s="14"/>
      <c r="X427" s="14"/>
      <c r="Y427" s="14"/>
      <c r="Z427" s="14"/>
      <c r="AA427" s="14"/>
      <c r="AB427" s="14"/>
      <c r="AC427" s="14"/>
      <c r="AD427" s="14"/>
      <c r="AE427" s="14"/>
      <c r="AT427" s="254" t="s">
        <v>209</v>
      </c>
      <c r="AU427" s="254" t="s">
        <v>87</v>
      </c>
      <c r="AV427" s="14" t="s">
        <v>87</v>
      </c>
      <c r="AW427" s="14" t="s">
        <v>33</v>
      </c>
      <c r="AX427" s="14" t="s">
        <v>77</v>
      </c>
      <c r="AY427" s="254" t="s">
        <v>199</v>
      </c>
    </row>
    <row r="428" s="15" customFormat="1">
      <c r="A428" s="15"/>
      <c r="B428" s="269"/>
      <c r="C428" s="270"/>
      <c r="D428" s="235" t="s">
        <v>209</v>
      </c>
      <c r="E428" s="271" t="s">
        <v>1</v>
      </c>
      <c r="F428" s="272" t="s">
        <v>583</v>
      </c>
      <c r="G428" s="270"/>
      <c r="H428" s="273">
        <v>11</v>
      </c>
      <c r="I428" s="274"/>
      <c r="J428" s="270"/>
      <c r="K428" s="270"/>
      <c r="L428" s="275"/>
      <c r="M428" s="276"/>
      <c r="N428" s="277"/>
      <c r="O428" s="277"/>
      <c r="P428" s="277"/>
      <c r="Q428" s="277"/>
      <c r="R428" s="277"/>
      <c r="S428" s="277"/>
      <c r="T428" s="278"/>
      <c r="U428" s="15"/>
      <c r="V428" s="15"/>
      <c r="W428" s="15"/>
      <c r="X428" s="15"/>
      <c r="Y428" s="15"/>
      <c r="Z428" s="15"/>
      <c r="AA428" s="15"/>
      <c r="AB428" s="15"/>
      <c r="AC428" s="15"/>
      <c r="AD428" s="15"/>
      <c r="AE428" s="15"/>
      <c r="AT428" s="279" t="s">
        <v>209</v>
      </c>
      <c r="AU428" s="279" t="s">
        <v>87</v>
      </c>
      <c r="AV428" s="15" t="s">
        <v>207</v>
      </c>
      <c r="AW428" s="15" t="s">
        <v>33</v>
      </c>
      <c r="AX428" s="15" t="s">
        <v>85</v>
      </c>
      <c r="AY428" s="279" t="s">
        <v>199</v>
      </c>
    </row>
    <row r="429" s="2" customFormat="1" ht="24.15" customHeight="1">
      <c r="A429" s="39"/>
      <c r="B429" s="40"/>
      <c r="C429" s="220" t="s">
        <v>721</v>
      </c>
      <c r="D429" s="220" t="s">
        <v>202</v>
      </c>
      <c r="E429" s="221" t="s">
        <v>722</v>
      </c>
      <c r="F429" s="222" t="s">
        <v>723</v>
      </c>
      <c r="G429" s="223" t="s">
        <v>248</v>
      </c>
      <c r="H429" s="224">
        <v>6</v>
      </c>
      <c r="I429" s="225"/>
      <c r="J429" s="226">
        <f>ROUND(I429*H429,2)</f>
        <v>0</v>
      </c>
      <c r="K429" s="222" t="s">
        <v>206</v>
      </c>
      <c r="L429" s="45"/>
      <c r="M429" s="227" t="s">
        <v>1</v>
      </c>
      <c r="N429" s="228" t="s">
        <v>42</v>
      </c>
      <c r="O429" s="92"/>
      <c r="P429" s="229">
        <f>O429*H429</f>
        <v>0</v>
      </c>
      <c r="Q429" s="229">
        <v>0</v>
      </c>
      <c r="R429" s="229">
        <f>Q429*H429</f>
        <v>0</v>
      </c>
      <c r="S429" s="229">
        <v>0.0022300000000000002</v>
      </c>
      <c r="T429" s="230">
        <f>S429*H429</f>
        <v>0.013380000000000001</v>
      </c>
      <c r="U429" s="39"/>
      <c r="V429" s="39"/>
      <c r="W429" s="39"/>
      <c r="X429" s="39"/>
      <c r="Y429" s="39"/>
      <c r="Z429" s="39"/>
      <c r="AA429" s="39"/>
      <c r="AB429" s="39"/>
      <c r="AC429" s="39"/>
      <c r="AD429" s="39"/>
      <c r="AE429" s="39"/>
      <c r="AR429" s="231" t="s">
        <v>313</v>
      </c>
      <c r="AT429" s="231" t="s">
        <v>202</v>
      </c>
      <c r="AU429" s="231" t="s">
        <v>87</v>
      </c>
      <c r="AY429" s="18" t="s">
        <v>199</v>
      </c>
      <c r="BE429" s="232">
        <f>IF(N429="základní",J429,0)</f>
        <v>0</v>
      </c>
      <c r="BF429" s="232">
        <f>IF(N429="snížená",J429,0)</f>
        <v>0</v>
      </c>
      <c r="BG429" s="232">
        <f>IF(N429="zákl. přenesená",J429,0)</f>
        <v>0</v>
      </c>
      <c r="BH429" s="232">
        <f>IF(N429="sníž. přenesená",J429,0)</f>
        <v>0</v>
      </c>
      <c r="BI429" s="232">
        <f>IF(N429="nulová",J429,0)</f>
        <v>0</v>
      </c>
      <c r="BJ429" s="18" t="s">
        <v>85</v>
      </c>
      <c r="BK429" s="232">
        <f>ROUND(I429*H429,2)</f>
        <v>0</v>
      </c>
      <c r="BL429" s="18" t="s">
        <v>313</v>
      </c>
      <c r="BM429" s="231" t="s">
        <v>724</v>
      </c>
    </row>
    <row r="430" s="14" customFormat="1">
      <c r="A430" s="14"/>
      <c r="B430" s="244"/>
      <c r="C430" s="245"/>
      <c r="D430" s="235" t="s">
        <v>209</v>
      </c>
      <c r="E430" s="246" t="s">
        <v>1</v>
      </c>
      <c r="F430" s="247" t="s">
        <v>725</v>
      </c>
      <c r="G430" s="245"/>
      <c r="H430" s="248">
        <v>1</v>
      </c>
      <c r="I430" s="249"/>
      <c r="J430" s="245"/>
      <c r="K430" s="245"/>
      <c r="L430" s="250"/>
      <c r="M430" s="251"/>
      <c r="N430" s="252"/>
      <c r="O430" s="252"/>
      <c r="P430" s="252"/>
      <c r="Q430" s="252"/>
      <c r="R430" s="252"/>
      <c r="S430" s="252"/>
      <c r="T430" s="253"/>
      <c r="U430" s="14"/>
      <c r="V430" s="14"/>
      <c r="W430" s="14"/>
      <c r="X430" s="14"/>
      <c r="Y430" s="14"/>
      <c r="Z430" s="14"/>
      <c r="AA430" s="14"/>
      <c r="AB430" s="14"/>
      <c r="AC430" s="14"/>
      <c r="AD430" s="14"/>
      <c r="AE430" s="14"/>
      <c r="AT430" s="254" t="s">
        <v>209</v>
      </c>
      <c r="AU430" s="254" t="s">
        <v>87</v>
      </c>
      <c r="AV430" s="14" t="s">
        <v>87</v>
      </c>
      <c r="AW430" s="14" t="s">
        <v>33</v>
      </c>
      <c r="AX430" s="14" t="s">
        <v>77</v>
      </c>
      <c r="AY430" s="254" t="s">
        <v>199</v>
      </c>
    </row>
    <row r="431" s="14" customFormat="1">
      <c r="A431" s="14"/>
      <c r="B431" s="244"/>
      <c r="C431" s="245"/>
      <c r="D431" s="235" t="s">
        <v>209</v>
      </c>
      <c r="E431" s="246" t="s">
        <v>1</v>
      </c>
      <c r="F431" s="247" t="s">
        <v>726</v>
      </c>
      <c r="G431" s="245"/>
      <c r="H431" s="248">
        <v>1</v>
      </c>
      <c r="I431" s="249"/>
      <c r="J431" s="245"/>
      <c r="K431" s="245"/>
      <c r="L431" s="250"/>
      <c r="M431" s="251"/>
      <c r="N431" s="252"/>
      <c r="O431" s="252"/>
      <c r="P431" s="252"/>
      <c r="Q431" s="252"/>
      <c r="R431" s="252"/>
      <c r="S431" s="252"/>
      <c r="T431" s="253"/>
      <c r="U431" s="14"/>
      <c r="V431" s="14"/>
      <c r="W431" s="14"/>
      <c r="X431" s="14"/>
      <c r="Y431" s="14"/>
      <c r="Z431" s="14"/>
      <c r="AA431" s="14"/>
      <c r="AB431" s="14"/>
      <c r="AC431" s="14"/>
      <c r="AD431" s="14"/>
      <c r="AE431" s="14"/>
      <c r="AT431" s="254" t="s">
        <v>209</v>
      </c>
      <c r="AU431" s="254" t="s">
        <v>87</v>
      </c>
      <c r="AV431" s="14" t="s">
        <v>87</v>
      </c>
      <c r="AW431" s="14" t="s">
        <v>33</v>
      </c>
      <c r="AX431" s="14" t="s">
        <v>77</v>
      </c>
      <c r="AY431" s="254" t="s">
        <v>199</v>
      </c>
    </row>
    <row r="432" s="14" customFormat="1">
      <c r="A432" s="14"/>
      <c r="B432" s="244"/>
      <c r="C432" s="245"/>
      <c r="D432" s="235" t="s">
        <v>209</v>
      </c>
      <c r="E432" s="246" t="s">
        <v>1</v>
      </c>
      <c r="F432" s="247" t="s">
        <v>727</v>
      </c>
      <c r="G432" s="245"/>
      <c r="H432" s="248">
        <v>1</v>
      </c>
      <c r="I432" s="249"/>
      <c r="J432" s="245"/>
      <c r="K432" s="245"/>
      <c r="L432" s="250"/>
      <c r="M432" s="251"/>
      <c r="N432" s="252"/>
      <c r="O432" s="252"/>
      <c r="P432" s="252"/>
      <c r="Q432" s="252"/>
      <c r="R432" s="252"/>
      <c r="S432" s="252"/>
      <c r="T432" s="253"/>
      <c r="U432" s="14"/>
      <c r="V432" s="14"/>
      <c r="W432" s="14"/>
      <c r="X432" s="14"/>
      <c r="Y432" s="14"/>
      <c r="Z432" s="14"/>
      <c r="AA432" s="14"/>
      <c r="AB432" s="14"/>
      <c r="AC432" s="14"/>
      <c r="AD432" s="14"/>
      <c r="AE432" s="14"/>
      <c r="AT432" s="254" t="s">
        <v>209</v>
      </c>
      <c r="AU432" s="254" t="s">
        <v>87</v>
      </c>
      <c r="AV432" s="14" t="s">
        <v>87</v>
      </c>
      <c r="AW432" s="14" t="s">
        <v>33</v>
      </c>
      <c r="AX432" s="14" t="s">
        <v>77</v>
      </c>
      <c r="AY432" s="254" t="s">
        <v>199</v>
      </c>
    </row>
    <row r="433" s="14" customFormat="1">
      <c r="A433" s="14"/>
      <c r="B433" s="244"/>
      <c r="C433" s="245"/>
      <c r="D433" s="235" t="s">
        <v>209</v>
      </c>
      <c r="E433" s="246" t="s">
        <v>1</v>
      </c>
      <c r="F433" s="247" t="s">
        <v>728</v>
      </c>
      <c r="G433" s="245"/>
      <c r="H433" s="248">
        <v>1</v>
      </c>
      <c r="I433" s="249"/>
      <c r="J433" s="245"/>
      <c r="K433" s="245"/>
      <c r="L433" s="250"/>
      <c r="M433" s="251"/>
      <c r="N433" s="252"/>
      <c r="O433" s="252"/>
      <c r="P433" s="252"/>
      <c r="Q433" s="252"/>
      <c r="R433" s="252"/>
      <c r="S433" s="252"/>
      <c r="T433" s="253"/>
      <c r="U433" s="14"/>
      <c r="V433" s="14"/>
      <c r="W433" s="14"/>
      <c r="X433" s="14"/>
      <c r="Y433" s="14"/>
      <c r="Z433" s="14"/>
      <c r="AA433" s="14"/>
      <c r="AB433" s="14"/>
      <c r="AC433" s="14"/>
      <c r="AD433" s="14"/>
      <c r="AE433" s="14"/>
      <c r="AT433" s="254" t="s">
        <v>209</v>
      </c>
      <c r="AU433" s="254" t="s">
        <v>87</v>
      </c>
      <c r="AV433" s="14" t="s">
        <v>87</v>
      </c>
      <c r="AW433" s="14" t="s">
        <v>33</v>
      </c>
      <c r="AX433" s="14" t="s">
        <v>77</v>
      </c>
      <c r="AY433" s="254" t="s">
        <v>199</v>
      </c>
    </row>
    <row r="434" s="14" customFormat="1">
      <c r="A434" s="14"/>
      <c r="B434" s="244"/>
      <c r="C434" s="245"/>
      <c r="D434" s="235" t="s">
        <v>209</v>
      </c>
      <c r="E434" s="246" t="s">
        <v>1</v>
      </c>
      <c r="F434" s="247" t="s">
        <v>729</v>
      </c>
      <c r="G434" s="245"/>
      <c r="H434" s="248">
        <v>1</v>
      </c>
      <c r="I434" s="249"/>
      <c r="J434" s="245"/>
      <c r="K434" s="245"/>
      <c r="L434" s="250"/>
      <c r="M434" s="251"/>
      <c r="N434" s="252"/>
      <c r="O434" s="252"/>
      <c r="P434" s="252"/>
      <c r="Q434" s="252"/>
      <c r="R434" s="252"/>
      <c r="S434" s="252"/>
      <c r="T434" s="253"/>
      <c r="U434" s="14"/>
      <c r="V434" s="14"/>
      <c r="W434" s="14"/>
      <c r="X434" s="14"/>
      <c r="Y434" s="14"/>
      <c r="Z434" s="14"/>
      <c r="AA434" s="14"/>
      <c r="AB434" s="14"/>
      <c r="AC434" s="14"/>
      <c r="AD434" s="14"/>
      <c r="AE434" s="14"/>
      <c r="AT434" s="254" t="s">
        <v>209</v>
      </c>
      <c r="AU434" s="254" t="s">
        <v>87</v>
      </c>
      <c r="AV434" s="14" t="s">
        <v>87</v>
      </c>
      <c r="AW434" s="14" t="s">
        <v>33</v>
      </c>
      <c r="AX434" s="14" t="s">
        <v>77</v>
      </c>
      <c r="AY434" s="254" t="s">
        <v>199</v>
      </c>
    </row>
    <row r="435" s="14" customFormat="1">
      <c r="A435" s="14"/>
      <c r="B435" s="244"/>
      <c r="C435" s="245"/>
      <c r="D435" s="235" t="s">
        <v>209</v>
      </c>
      <c r="E435" s="246" t="s">
        <v>1</v>
      </c>
      <c r="F435" s="247" t="s">
        <v>730</v>
      </c>
      <c r="G435" s="245"/>
      <c r="H435" s="248">
        <v>1</v>
      </c>
      <c r="I435" s="249"/>
      <c r="J435" s="245"/>
      <c r="K435" s="245"/>
      <c r="L435" s="250"/>
      <c r="M435" s="251"/>
      <c r="N435" s="252"/>
      <c r="O435" s="252"/>
      <c r="P435" s="252"/>
      <c r="Q435" s="252"/>
      <c r="R435" s="252"/>
      <c r="S435" s="252"/>
      <c r="T435" s="253"/>
      <c r="U435" s="14"/>
      <c r="V435" s="14"/>
      <c r="W435" s="14"/>
      <c r="X435" s="14"/>
      <c r="Y435" s="14"/>
      <c r="Z435" s="14"/>
      <c r="AA435" s="14"/>
      <c r="AB435" s="14"/>
      <c r="AC435" s="14"/>
      <c r="AD435" s="14"/>
      <c r="AE435" s="14"/>
      <c r="AT435" s="254" t="s">
        <v>209</v>
      </c>
      <c r="AU435" s="254" t="s">
        <v>87</v>
      </c>
      <c r="AV435" s="14" t="s">
        <v>87</v>
      </c>
      <c r="AW435" s="14" t="s">
        <v>33</v>
      </c>
      <c r="AX435" s="14" t="s">
        <v>77</v>
      </c>
      <c r="AY435" s="254" t="s">
        <v>199</v>
      </c>
    </row>
    <row r="436" s="15" customFormat="1">
      <c r="A436" s="15"/>
      <c r="B436" s="269"/>
      <c r="C436" s="270"/>
      <c r="D436" s="235" t="s">
        <v>209</v>
      </c>
      <c r="E436" s="271" t="s">
        <v>1</v>
      </c>
      <c r="F436" s="272" t="s">
        <v>583</v>
      </c>
      <c r="G436" s="270"/>
      <c r="H436" s="273">
        <v>6</v>
      </c>
      <c r="I436" s="274"/>
      <c r="J436" s="270"/>
      <c r="K436" s="270"/>
      <c r="L436" s="275"/>
      <c r="M436" s="276"/>
      <c r="N436" s="277"/>
      <c r="O436" s="277"/>
      <c r="P436" s="277"/>
      <c r="Q436" s="277"/>
      <c r="R436" s="277"/>
      <c r="S436" s="277"/>
      <c r="T436" s="278"/>
      <c r="U436" s="15"/>
      <c r="V436" s="15"/>
      <c r="W436" s="15"/>
      <c r="X436" s="15"/>
      <c r="Y436" s="15"/>
      <c r="Z436" s="15"/>
      <c r="AA436" s="15"/>
      <c r="AB436" s="15"/>
      <c r="AC436" s="15"/>
      <c r="AD436" s="15"/>
      <c r="AE436" s="15"/>
      <c r="AT436" s="279" t="s">
        <v>209</v>
      </c>
      <c r="AU436" s="279" t="s">
        <v>87</v>
      </c>
      <c r="AV436" s="15" t="s">
        <v>207</v>
      </c>
      <c r="AW436" s="15" t="s">
        <v>33</v>
      </c>
      <c r="AX436" s="15" t="s">
        <v>85</v>
      </c>
      <c r="AY436" s="279" t="s">
        <v>199</v>
      </c>
    </row>
    <row r="437" s="2" customFormat="1" ht="24.15" customHeight="1">
      <c r="A437" s="39"/>
      <c r="B437" s="40"/>
      <c r="C437" s="220" t="s">
        <v>731</v>
      </c>
      <c r="D437" s="220" t="s">
        <v>202</v>
      </c>
      <c r="E437" s="221" t="s">
        <v>732</v>
      </c>
      <c r="F437" s="222" t="s">
        <v>733</v>
      </c>
      <c r="G437" s="223" t="s">
        <v>205</v>
      </c>
      <c r="H437" s="224">
        <v>2.98</v>
      </c>
      <c r="I437" s="225"/>
      <c r="J437" s="226">
        <f>ROUND(I437*H437,2)</f>
        <v>0</v>
      </c>
      <c r="K437" s="222" t="s">
        <v>206</v>
      </c>
      <c r="L437" s="45"/>
      <c r="M437" s="227" t="s">
        <v>1</v>
      </c>
      <c r="N437" s="228" t="s">
        <v>42</v>
      </c>
      <c r="O437" s="92"/>
      <c r="P437" s="229">
        <f>O437*H437</f>
        <v>0</v>
      </c>
      <c r="Q437" s="229">
        <v>0</v>
      </c>
      <c r="R437" s="229">
        <f>Q437*H437</f>
        <v>0</v>
      </c>
      <c r="S437" s="229">
        <v>0.0085299999999999994</v>
      </c>
      <c r="T437" s="230">
        <f>S437*H437</f>
        <v>0.025419399999999998</v>
      </c>
      <c r="U437" s="39"/>
      <c r="V437" s="39"/>
      <c r="W437" s="39"/>
      <c r="X437" s="39"/>
      <c r="Y437" s="39"/>
      <c r="Z437" s="39"/>
      <c r="AA437" s="39"/>
      <c r="AB437" s="39"/>
      <c r="AC437" s="39"/>
      <c r="AD437" s="39"/>
      <c r="AE437" s="39"/>
      <c r="AR437" s="231" t="s">
        <v>313</v>
      </c>
      <c r="AT437" s="231" t="s">
        <v>202</v>
      </c>
      <c r="AU437" s="231" t="s">
        <v>87</v>
      </c>
      <c r="AY437" s="18" t="s">
        <v>199</v>
      </c>
      <c r="BE437" s="232">
        <f>IF(N437="základní",J437,0)</f>
        <v>0</v>
      </c>
      <c r="BF437" s="232">
        <f>IF(N437="snížená",J437,0)</f>
        <v>0</v>
      </c>
      <c r="BG437" s="232">
        <f>IF(N437="zákl. přenesená",J437,0)</f>
        <v>0</v>
      </c>
      <c r="BH437" s="232">
        <f>IF(N437="sníž. přenesená",J437,0)</f>
        <v>0</v>
      </c>
      <c r="BI437" s="232">
        <f>IF(N437="nulová",J437,0)</f>
        <v>0</v>
      </c>
      <c r="BJ437" s="18" t="s">
        <v>85</v>
      </c>
      <c r="BK437" s="232">
        <f>ROUND(I437*H437,2)</f>
        <v>0</v>
      </c>
      <c r="BL437" s="18" t="s">
        <v>313</v>
      </c>
      <c r="BM437" s="231" t="s">
        <v>734</v>
      </c>
    </row>
    <row r="438" s="13" customFormat="1">
      <c r="A438" s="13"/>
      <c r="B438" s="233"/>
      <c r="C438" s="234"/>
      <c r="D438" s="235" t="s">
        <v>209</v>
      </c>
      <c r="E438" s="236" t="s">
        <v>1</v>
      </c>
      <c r="F438" s="237" t="s">
        <v>712</v>
      </c>
      <c r="G438" s="234"/>
      <c r="H438" s="236" t="s">
        <v>1</v>
      </c>
      <c r="I438" s="238"/>
      <c r="J438" s="234"/>
      <c r="K438" s="234"/>
      <c r="L438" s="239"/>
      <c r="M438" s="240"/>
      <c r="N438" s="241"/>
      <c r="O438" s="241"/>
      <c r="P438" s="241"/>
      <c r="Q438" s="241"/>
      <c r="R438" s="241"/>
      <c r="S438" s="241"/>
      <c r="T438" s="242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243" t="s">
        <v>209</v>
      </c>
      <c r="AU438" s="243" t="s">
        <v>87</v>
      </c>
      <c r="AV438" s="13" t="s">
        <v>85</v>
      </c>
      <c r="AW438" s="13" t="s">
        <v>33</v>
      </c>
      <c r="AX438" s="13" t="s">
        <v>77</v>
      </c>
      <c r="AY438" s="243" t="s">
        <v>199</v>
      </c>
    </row>
    <row r="439" s="14" customFormat="1">
      <c r="A439" s="14"/>
      <c r="B439" s="244"/>
      <c r="C439" s="245"/>
      <c r="D439" s="235" t="s">
        <v>209</v>
      </c>
      <c r="E439" s="246" t="s">
        <v>1</v>
      </c>
      <c r="F439" s="247" t="s">
        <v>735</v>
      </c>
      <c r="G439" s="245"/>
      <c r="H439" s="248">
        <v>2.98</v>
      </c>
      <c r="I439" s="249"/>
      <c r="J439" s="245"/>
      <c r="K439" s="245"/>
      <c r="L439" s="250"/>
      <c r="M439" s="251"/>
      <c r="N439" s="252"/>
      <c r="O439" s="252"/>
      <c r="P439" s="252"/>
      <c r="Q439" s="252"/>
      <c r="R439" s="252"/>
      <c r="S439" s="252"/>
      <c r="T439" s="253"/>
      <c r="U439" s="14"/>
      <c r="V439" s="14"/>
      <c r="W439" s="14"/>
      <c r="X439" s="14"/>
      <c r="Y439" s="14"/>
      <c r="Z439" s="14"/>
      <c r="AA439" s="14"/>
      <c r="AB439" s="14"/>
      <c r="AC439" s="14"/>
      <c r="AD439" s="14"/>
      <c r="AE439" s="14"/>
      <c r="AT439" s="254" t="s">
        <v>209</v>
      </c>
      <c r="AU439" s="254" t="s">
        <v>87</v>
      </c>
      <c r="AV439" s="14" t="s">
        <v>87</v>
      </c>
      <c r="AW439" s="14" t="s">
        <v>33</v>
      </c>
      <c r="AX439" s="14" t="s">
        <v>85</v>
      </c>
      <c r="AY439" s="254" t="s">
        <v>199</v>
      </c>
    </row>
    <row r="440" s="2" customFormat="1" ht="24.15" customHeight="1">
      <c r="A440" s="39"/>
      <c r="B440" s="40"/>
      <c r="C440" s="220" t="s">
        <v>736</v>
      </c>
      <c r="D440" s="220" t="s">
        <v>202</v>
      </c>
      <c r="E440" s="221" t="s">
        <v>737</v>
      </c>
      <c r="F440" s="222" t="s">
        <v>738</v>
      </c>
      <c r="G440" s="223" t="s">
        <v>248</v>
      </c>
      <c r="H440" s="224">
        <v>11</v>
      </c>
      <c r="I440" s="225"/>
      <c r="J440" s="226">
        <f>ROUND(I440*H440,2)</f>
        <v>0</v>
      </c>
      <c r="K440" s="222" t="s">
        <v>206</v>
      </c>
      <c r="L440" s="45"/>
      <c r="M440" s="227" t="s">
        <v>1</v>
      </c>
      <c r="N440" s="228" t="s">
        <v>42</v>
      </c>
      <c r="O440" s="92"/>
      <c r="P440" s="229">
        <f>O440*H440</f>
        <v>0</v>
      </c>
      <c r="Q440" s="229">
        <v>0</v>
      </c>
      <c r="R440" s="229">
        <f>Q440*H440</f>
        <v>0</v>
      </c>
      <c r="S440" s="229">
        <v>0.024</v>
      </c>
      <c r="T440" s="230">
        <f>S440*H440</f>
        <v>0.26400000000000001</v>
      </c>
      <c r="U440" s="39"/>
      <c r="V440" s="39"/>
      <c r="W440" s="39"/>
      <c r="X440" s="39"/>
      <c r="Y440" s="39"/>
      <c r="Z440" s="39"/>
      <c r="AA440" s="39"/>
      <c r="AB440" s="39"/>
      <c r="AC440" s="39"/>
      <c r="AD440" s="39"/>
      <c r="AE440" s="39"/>
      <c r="AR440" s="231" t="s">
        <v>313</v>
      </c>
      <c r="AT440" s="231" t="s">
        <v>202</v>
      </c>
      <c r="AU440" s="231" t="s">
        <v>87</v>
      </c>
      <c r="AY440" s="18" t="s">
        <v>199</v>
      </c>
      <c r="BE440" s="232">
        <f>IF(N440="základní",J440,0)</f>
        <v>0</v>
      </c>
      <c r="BF440" s="232">
        <f>IF(N440="snížená",J440,0)</f>
        <v>0</v>
      </c>
      <c r="BG440" s="232">
        <f>IF(N440="zákl. přenesená",J440,0)</f>
        <v>0</v>
      </c>
      <c r="BH440" s="232">
        <f>IF(N440="sníž. přenesená",J440,0)</f>
        <v>0</v>
      </c>
      <c r="BI440" s="232">
        <f>IF(N440="nulová",J440,0)</f>
        <v>0</v>
      </c>
      <c r="BJ440" s="18" t="s">
        <v>85</v>
      </c>
      <c r="BK440" s="232">
        <f>ROUND(I440*H440,2)</f>
        <v>0</v>
      </c>
      <c r="BL440" s="18" t="s">
        <v>313</v>
      </c>
      <c r="BM440" s="231" t="s">
        <v>739</v>
      </c>
    </row>
    <row r="441" s="14" customFormat="1">
      <c r="A441" s="14"/>
      <c r="B441" s="244"/>
      <c r="C441" s="245"/>
      <c r="D441" s="235" t="s">
        <v>209</v>
      </c>
      <c r="E441" s="246" t="s">
        <v>1</v>
      </c>
      <c r="F441" s="247" t="s">
        <v>718</v>
      </c>
      <c r="G441" s="245"/>
      <c r="H441" s="248">
        <v>1</v>
      </c>
      <c r="I441" s="249"/>
      <c r="J441" s="245"/>
      <c r="K441" s="245"/>
      <c r="L441" s="250"/>
      <c r="M441" s="251"/>
      <c r="N441" s="252"/>
      <c r="O441" s="252"/>
      <c r="P441" s="252"/>
      <c r="Q441" s="252"/>
      <c r="R441" s="252"/>
      <c r="S441" s="252"/>
      <c r="T441" s="253"/>
      <c r="U441" s="14"/>
      <c r="V441" s="14"/>
      <c r="W441" s="14"/>
      <c r="X441" s="14"/>
      <c r="Y441" s="14"/>
      <c r="Z441" s="14"/>
      <c r="AA441" s="14"/>
      <c r="AB441" s="14"/>
      <c r="AC441" s="14"/>
      <c r="AD441" s="14"/>
      <c r="AE441" s="14"/>
      <c r="AT441" s="254" t="s">
        <v>209</v>
      </c>
      <c r="AU441" s="254" t="s">
        <v>87</v>
      </c>
      <c r="AV441" s="14" t="s">
        <v>87</v>
      </c>
      <c r="AW441" s="14" t="s">
        <v>33</v>
      </c>
      <c r="AX441" s="14" t="s">
        <v>77</v>
      </c>
      <c r="AY441" s="254" t="s">
        <v>199</v>
      </c>
    </row>
    <row r="442" s="14" customFormat="1">
      <c r="A442" s="14"/>
      <c r="B442" s="244"/>
      <c r="C442" s="245"/>
      <c r="D442" s="235" t="s">
        <v>209</v>
      </c>
      <c r="E442" s="246" t="s">
        <v>1</v>
      </c>
      <c r="F442" s="247" t="s">
        <v>649</v>
      </c>
      <c r="G442" s="245"/>
      <c r="H442" s="248">
        <v>1</v>
      </c>
      <c r="I442" s="249"/>
      <c r="J442" s="245"/>
      <c r="K442" s="245"/>
      <c r="L442" s="250"/>
      <c r="M442" s="251"/>
      <c r="N442" s="252"/>
      <c r="O442" s="252"/>
      <c r="P442" s="252"/>
      <c r="Q442" s="252"/>
      <c r="R442" s="252"/>
      <c r="S442" s="252"/>
      <c r="T442" s="253"/>
      <c r="U442" s="14"/>
      <c r="V442" s="14"/>
      <c r="W442" s="14"/>
      <c r="X442" s="14"/>
      <c r="Y442" s="14"/>
      <c r="Z442" s="14"/>
      <c r="AA442" s="14"/>
      <c r="AB442" s="14"/>
      <c r="AC442" s="14"/>
      <c r="AD442" s="14"/>
      <c r="AE442" s="14"/>
      <c r="AT442" s="254" t="s">
        <v>209</v>
      </c>
      <c r="AU442" s="254" t="s">
        <v>87</v>
      </c>
      <c r="AV442" s="14" t="s">
        <v>87</v>
      </c>
      <c r="AW442" s="14" t="s">
        <v>33</v>
      </c>
      <c r="AX442" s="14" t="s">
        <v>77</v>
      </c>
      <c r="AY442" s="254" t="s">
        <v>199</v>
      </c>
    </row>
    <row r="443" s="14" customFormat="1">
      <c r="A443" s="14"/>
      <c r="B443" s="244"/>
      <c r="C443" s="245"/>
      <c r="D443" s="235" t="s">
        <v>209</v>
      </c>
      <c r="E443" s="246" t="s">
        <v>1</v>
      </c>
      <c r="F443" s="247" t="s">
        <v>650</v>
      </c>
      <c r="G443" s="245"/>
      <c r="H443" s="248">
        <v>1</v>
      </c>
      <c r="I443" s="249"/>
      <c r="J443" s="245"/>
      <c r="K443" s="245"/>
      <c r="L443" s="250"/>
      <c r="M443" s="251"/>
      <c r="N443" s="252"/>
      <c r="O443" s="252"/>
      <c r="P443" s="252"/>
      <c r="Q443" s="252"/>
      <c r="R443" s="252"/>
      <c r="S443" s="252"/>
      <c r="T443" s="253"/>
      <c r="U443" s="14"/>
      <c r="V443" s="14"/>
      <c r="W443" s="14"/>
      <c r="X443" s="14"/>
      <c r="Y443" s="14"/>
      <c r="Z443" s="14"/>
      <c r="AA443" s="14"/>
      <c r="AB443" s="14"/>
      <c r="AC443" s="14"/>
      <c r="AD443" s="14"/>
      <c r="AE443" s="14"/>
      <c r="AT443" s="254" t="s">
        <v>209</v>
      </c>
      <c r="AU443" s="254" t="s">
        <v>87</v>
      </c>
      <c r="AV443" s="14" t="s">
        <v>87</v>
      </c>
      <c r="AW443" s="14" t="s">
        <v>33</v>
      </c>
      <c r="AX443" s="14" t="s">
        <v>77</v>
      </c>
      <c r="AY443" s="254" t="s">
        <v>199</v>
      </c>
    </row>
    <row r="444" s="14" customFormat="1">
      <c r="A444" s="14"/>
      <c r="B444" s="244"/>
      <c r="C444" s="245"/>
      <c r="D444" s="235" t="s">
        <v>209</v>
      </c>
      <c r="E444" s="246" t="s">
        <v>1</v>
      </c>
      <c r="F444" s="247" t="s">
        <v>651</v>
      </c>
      <c r="G444" s="245"/>
      <c r="H444" s="248">
        <v>1</v>
      </c>
      <c r="I444" s="249"/>
      <c r="J444" s="245"/>
      <c r="K444" s="245"/>
      <c r="L444" s="250"/>
      <c r="M444" s="251"/>
      <c r="N444" s="252"/>
      <c r="O444" s="252"/>
      <c r="P444" s="252"/>
      <c r="Q444" s="252"/>
      <c r="R444" s="252"/>
      <c r="S444" s="252"/>
      <c r="T444" s="253"/>
      <c r="U444" s="14"/>
      <c r="V444" s="14"/>
      <c r="W444" s="14"/>
      <c r="X444" s="14"/>
      <c r="Y444" s="14"/>
      <c r="Z444" s="14"/>
      <c r="AA444" s="14"/>
      <c r="AB444" s="14"/>
      <c r="AC444" s="14"/>
      <c r="AD444" s="14"/>
      <c r="AE444" s="14"/>
      <c r="AT444" s="254" t="s">
        <v>209</v>
      </c>
      <c r="AU444" s="254" t="s">
        <v>87</v>
      </c>
      <c r="AV444" s="14" t="s">
        <v>87</v>
      </c>
      <c r="AW444" s="14" t="s">
        <v>33</v>
      </c>
      <c r="AX444" s="14" t="s">
        <v>77</v>
      </c>
      <c r="AY444" s="254" t="s">
        <v>199</v>
      </c>
    </row>
    <row r="445" s="14" customFormat="1">
      <c r="A445" s="14"/>
      <c r="B445" s="244"/>
      <c r="C445" s="245"/>
      <c r="D445" s="235" t="s">
        <v>209</v>
      </c>
      <c r="E445" s="246" t="s">
        <v>1</v>
      </c>
      <c r="F445" s="247" t="s">
        <v>652</v>
      </c>
      <c r="G445" s="245"/>
      <c r="H445" s="248">
        <v>1</v>
      </c>
      <c r="I445" s="249"/>
      <c r="J445" s="245"/>
      <c r="K445" s="245"/>
      <c r="L445" s="250"/>
      <c r="M445" s="251"/>
      <c r="N445" s="252"/>
      <c r="O445" s="252"/>
      <c r="P445" s="252"/>
      <c r="Q445" s="252"/>
      <c r="R445" s="252"/>
      <c r="S445" s="252"/>
      <c r="T445" s="253"/>
      <c r="U445" s="14"/>
      <c r="V445" s="14"/>
      <c r="W445" s="14"/>
      <c r="X445" s="14"/>
      <c r="Y445" s="14"/>
      <c r="Z445" s="14"/>
      <c r="AA445" s="14"/>
      <c r="AB445" s="14"/>
      <c r="AC445" s="14"/>
      <c r="AD445" s="14"/>
      <c r="AE445" s="14"/>
      <c r="AT445" s="254" t="s">
        <v>209</v>
      </c>
      <c r="AU445" s="254" t="s">
        <v>87</v>
      </c>
      <c r="AV445" s="14" t="s">
        <v>87</v>
      </c>
      <c r="AW445" s="14" t="s">
        <v>33</v>
      </c>
      <c r="AX445" s="14" t="s">
        <v>77</v>
      </c>
      <c r="AY445" s="254" t="s">
        <v>199</v>
      </c>
    </row>
    <row r="446" s="14" customFormat="1">
      <c r="A446" s="14"/>
      <c r="B446" s="244"/>
      <c r="C446" s="245"/>
      <c r="D446" s="235" t="s">
        <v>209</v>
      </c>
      <c r="E446" s="246" t="s">
        <v>1</v>
      </c>
      <c r="F446" s="247" t="s">
        <v>653</v>
      </c>
      <c r="G446" s="245"/>
      <c r="H446" s="248">
        <v>1</v>
      </c>
      <c r="I446" s="249"/>
      <c r="J446" s="245"/>
      <c r="K446" s="245"/>
      <c r="L446" s="250"/>
      <c r="M446" s="251"/>
      <c r="N446" s="252"/>
      <c r="O446" s="252"/>
      <c r="P446" s="252"/>
      <c r="Q446" s="252"/>
      <c r="R446" s="252"/>
      <c r="S446" s="252"/>
      <c r="T446" s="253"/>
      <c r="U446" s="14"/>
      <c r="V446" s="14"/>
      <c r="W446" s="14"/>
      <c r="X446" s="14"/>
      <c r="Y446" s="14"/>
      <c r="Z446" s="14"/>
      <c r="AA446" s="14"/>
      <c r="AB446" s="14"/>
      <c r="AC446" s="14"/>
      <c r="AD446" s="14"/>
      <c r="AE446" s="14"/>
      <c r="AT446" s="254" t="s">
        <v>209</v>
      </c>
      <c r="AU446" s="254" t="s">
        <v>87</v>
      </c>
      <c r="AV446" s="14" t="s">
        <v>87</v>
      </c>
      <c r="AW446" s="14" t="s">
        <v>33</v>
      </c>
      <c r="AX446" s="14" t="s">
        <v>77</v>
      </c>
      <c r="AY446" s="254" t="s">
        <v>199</v>
      </c>
    </row>
    <row r="447" s="14" customFormat="1">
      <c r="A447" s="14"/>
      <c r="B447" s="244"/>
      <c r="C447" s="245"/>
      <c r="D447" s="235" t="s">
        <v>209</v>
      </c>
      <c r="E447" s="246" t="s">
        <v>1</v>
      </c>
      <c r="F447" s="247" t="s">
        <v>654</v>
      </c>
      <c r="G447" s="245"/>
      <c r="H447" s="248">
        <v>1</v>
      </c>
      <c r="I447" s="249"/>
      <c r="J447" s="245"/>
      <c r="K447" s="245"/>
      <c r="L447" s="250"/>
      <c r="M447" s="251"/>
      <c r="N447" s="252"/>
      <c r="O447" s="252"/>
      <c r="P447" s="252"/>
      <c r="Q447" s="252"/>
      <c r="R447" s="252"/>
      <c r="S447" s="252"/>
      <c r="T447" s="253"/>
      <c r="U447" s="14"/>
      <c r="V447" s="14"/>
      <c r="W447" s="14"/>
      <c r="X447" s="14"/>
      <c r="Y447" s="14"/>
      <c r="Z447" s="14"/>
      <c r="AA447" s="14"/>
      <c r="AB447" s="14"/>
      <c r="AC447" s="14"/>
      <c r="AD447" s="14"/>
      <c r="AE447" s="14"/>
      <c r="AT447" s="254" t="s">
        <v>209</v>
      </c>
      <c r="AU447" s="254" t="s">
        <v>87</v>
      </c>
      <c r="AV447" s="14" t="s">
        <v>87</v>
      </c>
      <c r="AW447" s="14" t="s">
        <v>33</v>
      </c>
      <c r="AX447" s="14" t="s">
        <v>77</v>
      </c>
      <c r="AY447" s="254" t="s">
        <v>199</v>
      </c>
    </row>
    <row r="448" s="14" customFormat="1">
      <c r="A448" s="14"/>
      <c r="B448" s="244"/>
      <c r="C448" s="245"/>
      <c r="D448" s="235" t="s">
        <v>209</v>
      </c>
      <c r="E448" s="246" t="s">
        <v>1</v>
      </c>
      <c r="F448" s="247" t="s">
        <v>655</v>
      </c>
      <c r="G448" s="245"/>
      <c r="H448" s="248">
        <v>1</v>
      </c>
      <c r="I448" s="249"/>
      <c r="J448" s="245"/>
      <c r="K448" s="245"/>
      <c r="L448" s="250"/>
      <c r="M448" s="251"/>
      <c r="N448" s="252"/>
      <c r="O448" s="252"/>
      <c r="P448" s="252"/>
      <c r="Q448" s="252"/>
      <c r="R448" s="252"/>
      <c r="S448" s="252"/>
      <c r="T448" s="253"/>
      <c r="U448" s="14"/>
      <c r="V448" s="14"/>
      <c r="W448" s="14"/>
      <c r="X448" s="14"/>
      <c r="Y448" s="14"/>
      <c r="Z448" s="14"/>
      <c r="AA448" s="14"/>
      <c r="AB448" s="14"/>
      <c r="AC448" s="14"/>
      <c r="AD448" s="14"/>
      <c r="AE448" s="14"/>
      <c r="AT448" s="254" t="s">
        <v>209</v>
      </c>
      <c r="AU448" s="254" t="s">
        <v>87</v>
      </c>
      <c r="AV448" s="14" t="s">
        <v>87</v>
      </c>
      <c r="AW448" s="14" t="s">
        <v>33</v>
      </c>
      <c r="AX448" s="14" t="s">
        <v>77</v>
      </c>
      <c r="AY448" s="254" t="s">
        <v>199</v>
      </c>
    </row>
    <row r="449" s="14" customFormat="1">
      <c r="A449" s="14"/>
      <c r="B449" s="244"/>
      <c r="C449" s="245"/>
      <c r="D449" s="235" t="s">
        <v>209</v>
      </c>
      <c r="E449" s="246" t="s">
        <v>1</v>
      </c>
      <c r="F449" s="247" t="s">
        <v>719</v>
      </c>
      <c r="G449" s="245"/>
      <c r="H449" s="248">
        <v>1</v>
      </c>
      <c r="I449" s="249"/>
      <c r="J449" s="245"/>
      <c r="K449" s="245"/>
      <c r="L449" s="250"/>
      <c r="M449" s="251"/>
      <c r="N449" s="252"/>
      <c r="O449" s="252"/>
      <c r="P449" s="252"/>
      <c r="Q449" s="252"/>
      <c r="R449" s="252"/>
      <c r="S449" s="252"/>
      <c r="T449" s="253"/>
      <c r="U449" s="14"/>
      <c r="V449" s="14"/>
      <c r="W449" s="14"/>
      <c r="X449" s="14"/>
      <c r="Y449" s="14"/>
      <c r="Z449" s="14"/>
      <c r="AA449" s="14"/>
      <c r="AB449" s="14"/>
      <c r="AC449" s="14"/>
      <c r="AD449" s="14"/>
      <c r="AE449" s="14"/>
      <c r="AT449" s="254" t="s">
        <v>209</v>
      </c>
      <c r="AU449" s="254" t="s">
        <v>87</v>
      </c>
      <c r="AV449" s="14" t="s">
        <v>87</v>
      </c>
      <c r="AW449" s="14" t="s">
        <v>33</v>
      </c>
      <c r="AX449" s="14" t="s">
        <v>77</v>
      </c>
      <c r="AY449" s="254" t="s">
        <v>199</v>
      </c>
    </row>
    <row r="450" s="14" customFormat="1">
      <c r="A450" s="14"/>
      <c r="B450" s="244"/>
      <c r="C450" s="245"/>
      <c r="D450" s="235" t="s">
        <v>209</v>
      </c>
      <c r="E450" s="246" t="s">
        <v>1</v>
      </c>
      <c r="F450" s="247" t="s">
        <v>720</v>
      </c>
      <c r="G450" s="245"/>
      <c r="H450" s="248">
        <v>1</v>
      </c>
      <c r="I450" s="249"/>
      <c r="J450" s="245"/>
      <c r="K450" s="245"/>
      <c r="L450" s="250"/>
      <c r="M450" s="251"/>
      <c r="N450" s="252"/>
      <c r="O450" s="252"/>
      <c r="P450" s="252"/>
      <c r="Q450" s="252"/>
      <c r="R450" s="252"/>
      <c r="S450" s="252"/>
      <c r="T450" s="253"/>
      <c r="U450" s="14"/>
      <c r="V450" s="14"/>
      <c r="W450" s="14"/>
      <c r="X450" s="14"/>
      <c r="Y450" s="14"/>
      <c r="Z450" s="14"/>
      <c r="AA450" s="14"/>
      <c r="AB450" s="14"/>
      <c r="AC450" s="14"/>
      <c r="AD450" s="14"/>
      <c r="AE450" s="14"/>
      <c r="AT450" s="254" t="s">
        <v>209</v>
      </c>
      <c r="AU450" s="254" t="s">
        <v>87</v>
      </c>
      <c r="AV450" s="14" t="s">
        <v>87</v>
      </c>
      <c r="AW450" s="14" t="s">
        <v>33</v>
      </c>
      <c r="AX450" s="14" t="s">
        <v>77</v>
      </c>
      <c r="AY450" s="254" t="s">
        <v>199</v>
      </c>
    </row>
    <row r="451" s="14" customFormat="1">
      <c r="A451" s="14"/>
      <c r="B451" s="244"/>
      <c r="C451" s="245"/>
      <c r="D451" s="235" t="s">
        <v>209</v>
      </c>
      <c r="E451" s="246" t="s">
        <v>1</v>
      </c>
      <c r="F451" s="247" t="s">
        <v>656</v>
      </c>
      <c r="G451" s="245"/>
      <c r="H451" s="248">
        <v>1</v>
      </c>
      <c r="I451" s="249"/>
      <c r="J451" s="245"/>
      <c r="K451" s="245"/>
      <c r="L451" s="250"/>
      <c r="M451" s="251"/>
      <c r="N451" s="252"/>
      <c r="O451" s="252"/>
      <c r="P451" s="252"/>
      <c r="Q451" s="252"/>
      <c r="R451" s="252"/>
      <c r="S451" s="252"/>
      <c r="T451" s="253"/>
      <c r="U451" s="14"/>
      <c r="V451" s="14"/>
      <c r="W451" s="14"/>
      <c r="X451" s="14"/>
      <c r="Y451" s="14"/>
      <c r="Z451" s="14"/>
      <c r="AA451" s="14"/>
      <c r="AB451" s="14"/>
      <c r="AC451" s="14"/>
      <c r="AD451" s="14"/>
      <c r="AE451" s="14"/>
      <c r="AT451" s="254" t="s">
        <v>209</v>
      </c>
      <c r="AU451" s="254" t="s">
        <v>87</v>
      </c>
      <c r="AV451" s="14" t="s">
        <v>87</v>
      </c>
      <c r="AW451" s="14" t="s">
        <v>33</v>
      </c>
      <c r="AX451" s="14" t="s">
        <v>77</v>
      </c>
      <c r="AY451" s="254" t="s">
        <v>199</v>
      </c>
    </row>
    <row r="452" s="15" customFormat="1">
      <c r="A452" s="15"/>
      <c r="B452" s="269"/>
      <c r="C452" s="270"/>
      <c r="D452" s="235" t="s">
        <v>209</v>
      </c>
      <c r="E452" s="271" t="s">
        <v>1</v>
      </c>
      <c r="F452" s="272" t="s">
        <v>583</v>
      </c>
      <c r="G452" s="270"/>
      <c r="H452" s="273">
        <v>11</v>
      </c>
      <c r="I452" s="274"/>
      <c r="J452" s="270"/>
      <c r="K452" s="270"/>
      <c r="L452" s="275"/>
      <c r="M452" s="276"/>
      <c r="N452" s="277"/>
      <c r="O452" s="277"/>
      <c r="P452" s="277"/>
      <c r="Q452" s="277"/>
      <c r="R452" s="277"/>
      <c r="S452" s="277"/>
      <c r="T452" s="278"/>
      <c r="U452" s="15"/>
      <c r="V452" s="15"/>
      <c r="W452" s="15"/>
      <c r="X452" s="15"/>
      <c r="Y452" s="15"/>
      <c r="Z452" s="15"/>
      <c r="AA452" s="15"/>
      <c r="AB452" s="15"/>
      <c r="AC452" s="15"/>
      <c r="AD452" s="15"/>
      <c r="AE452" s="15"/>
      <c r="AT452" s="279" t="s">
        <v>209</v>
      </c>
      <c r="AU452" s="279" t="s">
        <v>87</v>
      </c>
      <c r="AV452" s="15" t="s">
        <v>207</v>
      </c>
      <c r="AW452" s="15" t="s">
        <v>33</v>
      </c>
      <c r="AX452" s="15" t="s">
        <v>85</v>
      </c>
      <c r="AY452" s="279" t="s">
        <v>199</v>
      </c>
    </row>
    <row r="453" s="2" customFormat="1" ht="24.15" customHeight="1">
      <c r="A453" s="39"/>
      <c r="B453" s="40"/>
      <c r="C453" s="220" t="s">
        <v>740</v>
      </c>
      <c r="D453" s="220" t="s">
        <v>202</v>
      </c>
      <c r="E453" s="221" t="s">
        <v>741</v>
      </c>
      <c r="F453" s="222" t="s">
        <v>742</v>
      </c>
      <c r="G453" s="223" t="s">
        <v>248</v>
      </c>
      <c r="H453" s="224">
        <v>12</v>
      </c>
      <c r="I453" s="225"/>
      <c r="J453" s="226">
        <f>ROUND(I453*H453,2)</f>
        <v>0</v>
      </c>
      <c r="K453" s="222" t="s">
        <v>206</v>
      </c>
      <c r="L453" s="45"/>
      <c r="M453" s="227" t="s">
        <v>1</v>
      </c>
      <c r="N453" s="228" t="s">
        <v>42</v>
      </c>
      <c r="O453" s="92"/>
      <c r="P453" s="229">
        <f>O453*H453</f>
        <v>0</v>
      </c>
      <c r="Q453" s="229">
        <v>0</v>
      </c>
      <c r="R453" s="229">
        <f>Q453*H453</f>
        <v>0</v>
      </c>
      <c r="S453" s="229">
        <v>0.028000000000000001</v>
      </c>
      <c r="T453" s="230">
        <f>S453*H453</f>
        <v>0.33600000000000002</v>
      </c>
      <c r="U453" s="39"/>
      <c r="V453" s="39"/>
      <c r="W453" s="39"/>
      <c r="X453" s="39"/>
      <c r="Y453" s="39"/>
      <c r="Z453" s="39"/>
      <c r="AA453" s="39"/>
      <c r="AB453" s="39"/>
      <c r="AC453" s="39"/>
      <c r="AD453" s="39"/>
      <c r="AE453" s="39"/>
      <c r="AR453" s="231" t="s">
        <v>313</v>
      </c>
      <c r="AT453" s="231" t="s">
        <v>202</v>
      </c>
      <c r="AU453" s="231" t="s">
        <v>87</v>
      </c>
      <c r="AY453" s="18" t="s">
        <v>199</v>
      </c>
      <c r="BE453" s="232">
        <f>IF(N453="základní",J453,0)</f>
        <v>0</v>
      </c>
      <c r="BF453" s="232">
        <f>IF(N453="snížená",J453,0)</f>
        <v>0</v>
      </c>
      <c r="BG453" s="232">
        <f>IF(N453="zákl. přenesená",J453,0)</f>
        <v>0</v>
      </c>
      <c r="BH453" s="232">
        <f>IF(N453="sníž. přenesená",J453,0)</f>
        <v>0</v>
      </c>
      <c r="BI453" s="232">
        <f>IF(N453="nulová",J453,0)</f>
        <v>0</v>
      </c>
      <c r="BJ453" s="18" t="s">
        <v>85</v>
      </c>
      <c r="BK453" s="232">
        <f>ROUND(I453*H453,2)</f>
        <v>0</v>
      </c>
      <c r="BL453" s="18" t="s">
        <v>313</v>
      </c>
      <c r="BM453" s="231" t="s">
        <v>743</v>
      </c>
    </row>
    <row r="454" s="14" customFormat="1">
      <c r="A454" s="14"/>
      <c r="B454" s="244"/>
      <c r="C454" s="245"/>
      <c r="D454" s="235" t="s">
        <v>209</v>
      </c>
      <c r="E454" s="246" t="s">
        <v>1</v>
      </c>
      <c r="F454" s="247" t="s">
        <v>744</v>
      </c>
      <c r="G454" s="245"/>
      <c r="H454" s="248">
        <v>2</v>
      </c>
      <c r="I454" s="249"/>
      <c r="J454" s="245"/>
      <c r="K454" s="245"/>
      <c r="L454" s="250"/>
      <c r="M454" s="251"/>
      <c r="N454" s="252"/>
      <c r="O454" s="252"/>
      <c r="P454" s="252"/>
      <c r="Q454" s="252"/>
      <c r="R454" s="252"/>
      <c r="S454" s="252"/>
      <c r="T454" s="253"/>
      <c r="U454" s="14"/>
      <c r="V454" s="14"/>
      <c r="W454" s="14"/>
      <c r="X454" s="14"/>
      <c r="Y454" s="14"/>
      <c r="Z454" s="14"/>
      <c r="AA454" s="14"/>
      <c r="AB454" s="14"/>
      <c r="AC454" s="14"/>
      <c r="AD454" s="14"/>
      <c r="AE454" s="14"/>
      <c r="AT454" s="254" t="s">
        <v>209</v>
      </c>
      <c r="AU454" s="254" t="s">
        <v>87</v>
      </c>
      <c r="AV454" s="14" t="s">
        <v>87</v>
      </c>
      <c r="AW454" s="14" t="s">
        <v>33</v>
      </c>
      <c r="AX454" s="14" t="s">
        <v>77</v>
      </c>
      <c r="AY454" s="254" t="s">
        <v>199</v>
      </c>
    </row>
    <row r="455" s="14" customFormat="1">
      <c r="A455" s="14"/>
      <c r="B455" s="244"/>
      <c r="C455" s="245"/>
      <c r="D455" s="235" t="s">
        <v>209</v>
      </c>
      <c r="E455" s="246" t="s">
        <v>1</v>
      </c>
      <c r="F455" s="247" t="s">
        <v>745</v>
      </c>
      <c r="G455" s="245"/>
      <c r="H455" s="248">
        <v>2</v>
      </c>
      <c r="I455" s="249"/>
      <c r="J455" s="245"/>
      <c r="K455" s="245"/>
      <c r="L455" s="250"/>
      <c r="M455" s="251"/>
      <c r="N455" s="252"/>
      <c r="O455" s="252"/>
      <c r="P455" s="252"/>
      <c r="Q455" s="252"/>
      <c r="R455" s="252"/>
      <c r="S455" s="252"/>
      <c r="T455" s="253"/>
      <c r="U455" s="14"/>
      <c r="V455" s="14"/>
      <c r="W455" s="14"/>
      <c r="X455" s="14"/>
      <c r="Y455" s="14"/>
      <c r="Z455" s="14"/>
      <c r="AA455" s="14"/>
      <c r="AB455" s="14"/>
      <c r="AC455" s="14"/>
      <c r="AD455" s="14"/>
      <c r="AE455" s="14"/>
      <c r="AT455" s="254" t="s">
        <v>209</v>
      </c>
      <c r="AU455" s="254" t="s">
        <v>87</v>
      </c>
      <c r="AV455" s="14" t="s">
        <v>87</v>
      </c>
      <c r="AW455" s="14" t="s">
        <v>33</v>
      </c>
      <c r="AX455" s="14" t="s">
        <v>77</v>
      </c>
      <c r="AY455" s="254" t="s">
        <v>199</v>
      </c>
    </row>
    <row r="456" s="14" customFormat="1">
      <c r="A456" s="14"/>
      <c r="B456" s="244"/>
      <c r="C456" s="245"/>
      <c r="D456" s="235" t="s">
        <v>209</v>
      </c>
      <c r="E456" s="246" t="s">
        <v>1</v>
      </c>
      <c r="F456" s="247" t="s">
        <v>746</v>
      </c>
      <c r="G456" s="245"/>
      <c r="H456" s="248">
        <v>2</v>
      </c>
      <c r="I456" s="249"/>
      <c r="J456" s="245"/>
      <c r="K456" s="245"/>
      <c r="L456" s="250"/>
      <c r="M456" s="251"/>
      <c r="N456" s="252"/>
      <c r="O456" s="252"/>
      <c r="P456" s="252"/>
      <c r="Q456" s="252"/>
      <c r="R456" s="252"/>
      <c r="S456" s="252"/>
      <c r="T456" s="253"/>
      <c r="U456" s="14"/>
      <c r="V456" s="14"/>
      <c r="W456" s="14"/>
      <c r="X456" s="14"/>
      <c r="Y456" s="14"/>
      <c r="Z456" s="14"/>
      <c r="AA456" s="14"/>
      <c r="AB456" s="14"/>
      <c r="AC456" s="14"/>
      <c r="AD456" s="14"/>
      <c r="AE456" s="14"/>
      <c r="AT456" s="254" t="s">
        <v>209</v>
      </c>
      <c r="AU456" s="254" t="s">
        <v>87</v>
      </c>
      <c r="AV456" s="14" t="s">
        <v>87</v>
      </c>
      <c r="AW456" s="14" t="s">
        <v>33</v>
      </c>
      <c r="AX456" s="14" t="s">
        <v>77</v>
      </c>
      <c r="AY456" s="254" t="s">
        <v>199</v>
      </c>
    </row>
    <row r="457" s="14" customFormat="1">
      <c r="A457" s="14"/>
      <c r="B457" s="244"/>
      <c r="C457" s="245"/>
      <c r="D457" s="235" t="s">
        <v>209</v>
      </c>
      <c r="E457" s="246" t="s">
        <v>1</v>
      </c>
      <c r="F457" s="247" t="s">
        <v>747</v>
      </c>
      <c r="G457" s="245"/>
      <c r="H457" s="248">
        <v>2</v>
      </c>
      <c r="I457" s="249"/>
      <c r="J457" s="245"/>
      <c r="K457" s="245"/>
      <c r="L457" s="250"/>
      <c r="M457" s="251"/>
      <c r="N457" s="252"/>
      <c r="O457" s="252"/>
      <c r="P457" s="252"/>
      <c r="Q457" s="252"/>
      <c r="R457" s="252"/>
      <c r="S457" s="252"/>
      <c r="T457" s="253"/>
      <c r="U457" s="14"/>
      <c r="V457" s="14"/>
      <c r="W457" s="14"/>
      <c r="X457" s="14"/>
      <c r="Y457" s="14"/>
      <c r="Z457" s="14"/>
      <c r="AA457" s="14"/>
      <c r="AB457" s="14"/>
      <c r="AC457" s="14"/>
      <c r="AD457" s="14"/>
      <c r="AE457" s="14"/>
      <c r="AT457" s="254" t="s">
        <v>209</v>
      </c>
      <c r="AU457" s="254" t="s">
        <v>87</v>
      </c>
      <c r="AV457" s="14" t="s">
        <v>87</v>
      </c>
      <c r="AW457" s="14" t="s">
        <v>33</v>
      </c>
      <c r="AX457" s="14" t="s">
        <v>77</v>
      </c>
      <c r="AY457" s="254" t="s">
        <v>199</v>
      </c>
    </row>
    <row r="458" s="14" customFormat="1">
      <c r="A458" s="14"/>
      <c r="B458" s="244"/>
      <c r="C458" s="245"/>
      <c r="D458" s="235" t="s">
        <v>209</v>
      </c>
      <c r="E458" s="246" t="s">
        <v>1</v>
      </c>
      <c r="F458" s="247" t="s">
        <v>748</v>
      </c>
      <c r="G458" s="245"/>
      <c r="H458" s="248">
        <v>2</v>
      </c>
      <c r="I458" s="249"/>
      <c r="J458" s="245"/>
      <c r="K458" s="245"/>
      <c r="L458" s="250"/>
      <c r="M458" s="251"/>
      <c r="N458" s="252"/>
      <c r="O458" s="252"/>
      <c r="P458" s="252"/>
      <c r="Q458" s="252"/>
      <c r="R458" s="252"/>
      <c r="S458" s="252"/>
      <c r="T458" s="253"/>
      <c r="U458" s="14"/>
      <c r="V458" s="14"/>
      <c r="W458" s="14"/>
      <c r="X458" s="14"/>
      <c r="Y458" s="14"/>
      <c r="Z458" s="14"/>
      <c r="AA458" s="14"/>
      <c r="AB458" s="14"/>
      <c r="AC458" s="14"/>
      <c r="AD458" s="14"/>
      <c r="AE458" s="14"/>
      <c r="AT458" s="254" t="s">
        <v>209</v>
      </c>
      <c r="AU458" s="254" t="s">
        <v>87</v>
      </c>
      <c r="AV458" s="14" t="s">
        <v>87</v>
      </c>
      <c r="AW458" s="14" t="s">
        <v>33</v>
      </c>
      <c r="AX458" s="14" t="s">
        <v>77</v>
      </c>
      <c r="AY458" s="254" t="s">
        <v>199</v>
      </c>
    </row>
    <row r="459" s="14" customFormat="1">
      <c r="A459" s="14"/>
      <c r="B459" s="244"/>
      <c r="C459" s="245"/>
      <c r="D459" s="235" t="s">
        <v>209</v>
      </c>
      <c r="E459" s="246" t="s">
        <v>1</v>
      </c>
      <c r="F459" s="247" t="s">
        <v>749</v>
      </c>
      <c r="G459" s="245"/>
      <c r="H459" s="248">
        <v>2</v>
      </c>
      <c r="I459" s="249"/>
      <c r="J459" s="245"/>
      <c r="K459" s="245"/>
      <c r="L459" s="250"/>
      <c r="M459" s="251"/>
      <c r="N459" s="252"/>
      <c r="O459" s="252"/>
      <c r="P459" s="252"/>
      <c r="Q459" s="252"/>
      <c r="R459" s="252"/>
      <c r="S459" s="252"/>
      <c r="T459" s="253"/>
      <c r="U459" s="14"/>
      <c r="V459" s="14"/>
      <c r="W459" s="14"/>
      <c r="X459" s="14"/>
      <c r="Y459" s="14"/>
      <c r="Z459" s="14"/>
      <c r="AA459" s="14"/>
      <c r="AB459" s="14"/>
      <c r="AC459" s="14"/>
      <c r="AD459" s="14"/>
      <c r="AE459" s="14"/>
      <c r="AT459" s="254" t="s">
        <v>209</v>
      </c>
      <c r="AU459" s="254" t="s">
        <v>87</v>
      </c>
      <c r="AV459" s="14" t="s">
        <v>87</v>
      </c>
      <c r="AW459" s="14" t="s">
        <v>33</v>
      </c>
      <c r="AX459" s="14" t="s">
        <v>77</v>
      </c>
      <c r="AY459" s="254" t="s">
        <v>199</v>
      </c>
    </row>
    <row r="460" s="15" customFormat="1">
      <c r="A460" s="15"/>
      <c r="B460" s="269"/>
      <c r="C460" s="270"/>
      <c r="D460" s="235" t="s">
        <v>209</v>
      </c>
      <c r="E460" s="271" t="s">
        <v>1</v>
      </c>
      <c r="F460" s="272" t="s">
        <v>583</v>
      </c>
      <c r="G460" s="270"/>
      <c r="H460" s="273">
        <v>12</v>
      </c>
      <c r="I460" s="274"/>
      <c r="J460" s="270"/>
      <c r="K460" s="270"/>
      <c r="L460" s="275"/>
      <c r="M460" s="276"/>
      <c r="N460" s="277"/>
      <c r="O460" s="277"/>
      <c r="P460" s="277"/>
      <c r="Q460" s="277"/>
      <c r="R460" s="277"/>
      <c r="S460" s="277"/>
      <c r="T460" s="278"/>
      <c r="U460" s="15"/>
      <c r="V460" s="15"/>
      <c r="W460" s="15"/>
      <c r="X460" s="15"/>
      <c r="Y460" s="15"/>
      <c r="Z460" s="15"/>
      <c r="AA460" s="15"/>
      <c r="AB460" s="15"/>
      <c r="AC460" s="15"/>
      <c r="AD460" s="15"/>
      <c r="AE460" s="15"/>
      <c r="AT460" s="279" t="s">
        <v>209</v>
      </c>
      <c r="AU460" s="279" t="s">
        <v>87</v>
      </c>
      <c r="AV460" s="15" t="s">
        <v>207</v>
      </c>
      <c r="AW460" s="15" t="s">
        <v>33</v>
      </c>
      <c r="AX460" s="15" t="s">
        <v>85</v>
      </c>
      <c r="AY460" s="279" t="s">
        <v>199</v>
      </c>
    </row>
    <row r="461" s="2" customFormat="1" ht="24.15" customHeight="1">
      <c r="A461" s="39"/>
      <c r="B461" s="40"/>
      <c r="C461" s="220" t="s">
        <v>750</v>
      </c>
      <c r="D461" s="220" t="s">
        <v>202</v>
      </c>
      <c r="E461" s="221" t="s">
        <v>751</v>
      </c>
      <c r="F461" s="222" t="s">
        <v>752</v>
      </c>
      <c r="G461" s="223" t="s">
        <v>248</v>
      </c>
      <c r="H461" s="224">
        <v>4</v>
      </c>
      <c r="I461" s="225"/>
      <c r="J461" s="226">
        <f>ROUND(I461*H461,2)</f>
        <v>0</v>
      </c>
      <c r="K461" s="222" t="s">
        <v>206</v>
      </c>
      <c r="L461" s="45"/>
      <c r="M461" s="227" t="s">
        <v>1</v>
      </c>
      <c r="N461" s="228" t="s">
        <v>42</v>
      </c>
      <c r="O461" s="92"/>
      <c r="P461" s="229">
        <f>O461*H461</f>
        <v>0</v>
      </c>
      <c r="Q461" s="229">
        <v>0</v>
      </c>
      <c r="R461" s="229">
        <f>Q461*H461</f>
        <v>0</v>
      </c>
      <c r="S461" s="229">
        <v>0</v>
      </c>
      <c r="T461" s="230">
        <f>S461*H461</f>
        <v>0</v>
      </c>
      <c r="U461" s="39"/>
      <c r="V461" s="39"/>
      <c r="W461" s="39"/>
      <c r="X461" s="39"/>
      <c r="Y461" s="39"/>
      <c r="Z461" s="39"/>
      <c r="AA461" s="39"/>
      <c r="AB461" s="39"/>
      <c r="AC461" s="39"/>
      <c r="AD461" s="39"/>
      <c r="AE461" s="39"/>
      <c r="AR461" s="231" t="s">
        <v>313</v>
      </c>
      <c r="AT461" s="231" t="s">
        <v>202</v>
      </c>
      <c r="AU461" s="231" t="s">
        <v>87</v>
      </c>
      <c r="AY461" s="18" t="s">
        <v>199</v>
      </c>
      <c r="BE461" s="232">
        <f>IF(N461="základní",J461,0)</f>
        <v>0</v>
      </c>
      <c r="BF461" s="232">
        <f>IF(N461="snížená",J461,0)</f>
        <v>0</v>
      </c>
      <c r="BG461" s="232">
        <f>IF(N461="zákl. přenesená",J461,0)</f>
        <v>0</v>
      </c>
      <c r="BH461" s="232">
        <f>IF(N461="sníž. přenesená",J461,0)</f>
        <v>0</v>
      </c>
      <c r="BI461" s="232">
        <f>IF(N461="nulová",J461,0)</f>
        <v>0</v>
      </c>
      <c r="BJ461" s="18" t="s">
        <v>85</v>
      </c>
      <c r="BK461" s="232">
        <f>ROUND(I461*H461,2)</f>
        <v>0</v>
      </c>
      <c r="BL461" s="18" t="s">
        <v>313</v>
      </c>
      <c r="BM461" s="231" t="s">
        <v>753</v>
      </c>
    </row>
    <row r="462" s="13" customFormat="1">
      <c r="A462" s="13"/>
      <c r="B462" s="233"/>
      <c r="C462" s="234"/>
      <c r="D462" s="235" t="s">
        <v>209</v>
      </c>
      <c r="E462" s="236" t="s">
        <v>1</v>
      </c>
      <c r="F462" s="237" t="s">
        <v>695</v>
      </c>
      <c r="G462" s="234"/>
      <c r="H462" s="236" t="s">
        <v>1</v>
      </c>
      <c r="I462" s="238"/>
      <c r="J462" s="234"/>
      <c r="K462" s="234"/>
      <c r="L462" s="239"/>
      <c r="M462" s="240"/>
      <c r="N462" s="241"/>
      <c r="O462" s="241"/>
      <c r="P462" s="241"/>
      <c r="Q462" s="241"/>
      <c r="R462" s="241"/>
      <c r="S462" s="241"/>
      <c r="T462" s="242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243" t="s">
        <v>209</v>
      </c>
      <c r="AU462" s="243" t="s">
        <v>87</v>
      </c>
      <c r="AV462" s="13" t="s">
        <v>85</v>
      </c>
      <c r="AW462" s="13" t="s">
        <v>33</v>
      </c>
      <c r="AX462" s="13" t="s">
        <v>77</v>
      </c>
      <c r="AY462" s="243" t="s">
        <v>199</v>
      </c>
    </row>
    <row r="463" s="14" customFormat="1">
      <c r="A463" s="14"/>
      <c r="B463" s="244"/>
      <c r="C463" s="245"/>
      <c r="D463" s="235" t="s">
        <v>209</v>
      </c>
      <c r="E463" s="246" t="s">
        <v>1</v>
      </c>
      <c r="F463" s="247" t="s">
        <v>207</v>
      </c>
      <c r="G463" s="245"/>
      <c r="H463" s="248">
        <v>4</v>
      </c>
      <c r="I463" s="249"/>
      <c r="J463" s="245"/>
      <c r="K463" s="245"/>
      <c r="L463" s="250"/>
      <c r="M463" s="251"/>
      <c r="N463" s="252"/>
      <c r="O463" s="252"/>
      <c r="P463" s="252"/>
      <c r="Q463" s="252"/>
      <c r="R463" s="252"/>
      <c r="S463" s="252"/>
      <c r="T463" s="253"/>
      <c r="U463" s="14"/>
      <c r="V463" s="14"/>
      <c r="W463" s="14"/>
      <c r="X463" s="14"/>
      <c r="Y463" s="14"/>
      <c r="Z463" s="14"/>
      <c r="AA463" s="14"/>
      <c r="AB463" s="14"/>
      <c r="AC463" s="14"/>
      <c r="AD463" s="14"/>
      <c r="AE463" s="14"/>
      <c r="AT463" s="254" t="s">
        <v>209</v>
      </c>
      <c r="AU463" s="254" t="s">
        <v>87</v>
      </c>
      <c r="AV463" s="14" t="s">
        <v>87</v>
      </c>
      <c r="AW463" s="14" t="s">
        <v>33</v>
      </c>
      <c r="AX463" s="14" t="s">
        <v>85</v>
      </c>
      <c r="AY463" s="254" t="s">
        <v>199</v>
      </c>
    </row>
    <row r="464" s="2" customFormat="1" ht="24.15" customHeight="1">
      <c r="A464" s="39"/>
      <c r="B464" s="40"/>
      <c r="C464" s="255" t="s">
        <v>754</v>
      </c>
      <c r="D464" s="255" t="s">
        <v>252</v>
      </c>
      <c r="E464" s="256" t="s">
        <v>755</v>
      </c>
      <c r="F464" s="257" t="s">
        <v>756</v>
      </c>
      <c r="G464" s="258" t="s">
        <v>248</v>
      </c>
      <c r="H464" s="259">
        <v>4</v>
      </c>
      <c r="I464" s="260"/>
      <c r="J464" s="261">
        <f>ROUND(I464*H464,2)</f>
        <v>0</v>
      </c>
      <c r="K464" s="257" t="s">
        <v>206</v>
      </c>
      <c r="L464" s="262"/>
      <c r="M464" s="263" t="s">
        <v>1</v>
      </c>
      <c r="N464" s="264" t="s">
        <v>42</v>
      </c>
      <c r="O464" s="92"/>
      <c r="P464" s="229">
        <f>O464*H464</f>
        <v>0</v>
      </c>
      <c r="Q464" s="229">
        <v>0.00123</v>
      </c>
      <c r="R464" s="229">
        <f>Q464*H464</f>
        <v>0.0049199999999999999</v>
      </c>
      <c r="S464" s="229">
        <v>0</v>
      </c>
      <c r="T464" s="230">
        <f>S464*H464</f>
        <v>0</v>
      </c>
      <c r="U464" s="39"/>
      <c r="V464" s="39"/>
      <c r="W464" s="39"/>
      <c r="X464" s="39"/>
      <c r="Y464" s="39"/>
      <c r="Z464" s="39"/>
      <c r="AA464" s="39"/>
      <c r="AB464" s="39"/>
      <c r="AC464" s="39"/>
      <c r="AD464" s="39"/>
      <c r="AE464" s="39"/>
      <c r="AR464" s="231" t="s">
        <v>383</v>
      </c>
      <c r="AT464" s="231" t="s">
        <v>252</v>
      </c>
      <c r="AU464" s="231" t="s">
        <v>87</v>
      </c>
      <c r="AY464" s="18" t="s">
        <v>199</v>
      </c>
      <c r="BE464" s="232">
        <f>IF(N464="základní",J464,0)</f>
        <v>0</v>
      </c>
      <c r="BF464" s="232">
        <f>IF(N464="snížená",J464,0)</f>
        <v>0</v>
      </c>
      <c r="BG464" s="232">
        <f>IF(N464="zákl. přenesená",J464,0)</f>
        <v>0</v>
      </c>
      <c r="BH464" s="232">
        <f>IF(N464="sníž. přenesená",J464,0)</f>
        <v>0</v>
      </c>
      <c r="BI464" s="232">
        <f>IF(N464="nulová",J464,0)</f>
        <v>0</v>
      </c>
      <c r="BJ464" s="18" t="s">
        <v>85</v>
      </c>
      <c r="BK464" s="232">
        <f>ROUND(I464*H464,2)</f>
        <v>0</v>
      </c>
      <c r="BL464" s="18" t="s">
        <v>313</v>
      </c>
      <c r="BM464" s="231" t="s">
        <v>757</v>
      </c>
    </row>
    <row r="465" s="2" customFormat="1" ht="24.15" customHeight="1">
      <c r="A465" s="39"/>
      <c r="B465" s="40"/>
      <c r="C465" s="220" t="s">
        <v>758</v>
      </c>
      <c r="D465" s="220" t="s">
        <v>202</v>
      </c>
      <c r="E465" s="221" t="s">
        <v>759</v>
      </c>
      <c r="F465" s="222" t="s">
        <v>760</v>
      </c>
      <c r="G465" s="223" t="s">
        <v>248</v>
      </c>
      <c r="H465" s="224">
        <v>7</v>
      </c>
      <c r="I465" s="225"/>
      <c r="J465" s="226">
        <f>ROUND(I465*H465,2)</f>
        <v>0</v>
      </c>
      <c r="K465" s="222" t="s">
        <v>206</v>
      </c>
      <c r="L465" s="45"/>
      <c r="M465" s="227" t="s">
        <v>1</v>
      </c>
      <c r="N465" s="228" t="s">
        <v>42</v>
      </c>
      <c r="O465" s="92"/>
      <c r="P465" s="229">
        <f>O465*H465</f>
        <v>0</v>
      </c>
      <c r="Q465" s="229">
        <v>0</v>
      </c>
      <c r="R465" s="229">
        <f>Q465*H465</f>
        <v>0</v>
      </c>
      <c r="S465" s="229">
        <v>0</v>
      </c>
      <c r="T465" s="230">
        <f>S465*H465</f>
        <v>0</v>
      </c>
      <c r="U465" s="39"/>
      <c r="V465" s="39"/>
      <c r="W465" s="39"/>
      <c r="X465" s="39"/>
      <c r="Y465" s="39"/>
      <c r="Z465" s="39"/>
      <c r="AA465" s="39"/>
      <c r="AB465" s="39"/>
      <c r="AC465" s="39"/>
      <c r="AD465" s="39"/>
      <c r="AE465" s="39"/>
      <c r="AR465" s="231" t="s">
        <v>313</v>
      </c>
      <c r="AT465" s="231" t="s">
        <v>202</v>
      </c>
      <c r="AU465" s="231" t="s">
        <v>87</v>
      </c>
      <c r="AY465" s="18" t="s">
        <v>199</v>
      </c>
      <c r="BE465" s="232">
        <f>IF(N465="základní",J465,0)</f>
        <v>0</v>
      </c>
      <c r="BF465" s="232">
        <f>IF(N465="snížená",J465,0)</f>
        <v>0</v>
      </c>
      <c r="BG465" s="232">
        <f>IF(N465="zákl. přenesená",J465,0)</f>
        <v>0</v>
      </c>
      <c r="BH465" s="232">
        <f>IF(N465="sníž. přenesená",J465,0)</f>
        <v>0</v>
      </c>
      <c r="BI465" s="232">
        <f>IF(N465="nulová",J465,0)</f>
        <v>0</v>
      </c>
      <c r="BJ465" s="18" t="s">
        <v>85</v>
      </c>
      <c r="BK465" s="232">
        <f>ROUND(I465*H465,2)</f>
        <v>0</v>
      </c>
      <c r="BL465" s="18" t="s">
        <v>313</v>
      </c>
      <c r="BM465" s="231" t="s">
        <v>761</v>
      </c>
    </row>
    <row r="466" s="13" customFormat="1">
      <c r="A466" s="13"/>
      <c r="B466" s="233"/>
      <c r="C466" s="234"/>
      <c r="D466" s="235" t="s">
        <v>209</v>
      </c>
      <c r="E466" s="236" t="s">
        <v>1</v>
      </c>
      <c r="F466" s="237" t="s">
        <v>695</v>
      </c>
      <c r="G466" s="234"/>
      <c r="H466" s="236" t="s">
        <v>1</v>
      </c>
      <c r="I466" s="238"/>
      <c r="J466" s="234"/>
      <c r="K466" s="234"/>
      <c r="L466" s="239"/>
      <c r="M466" s="240"/>
      <c r="N466" s="241"/>
      <c r="O466" s="241"/>
      <c r="P466" s="241"/>
      <c r="Q466" s="241"/>
      <c r="R466" s="241"/>
      <c r="S466" s="241"/>
      <c r="T466" s="242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243" t="s">
        <v>209</v>
      </c>
      <c r="AU466" s="243" t="s">
        <v>87</v>
      </c>
      <c r="AV466" s="13" t="s">
        <v>85</v>
      </c>
      <c r="AW466" s="13" t="s">
        <v>33</v>
      </c>
      <c r="AX466" s="13" t="s">
        <v>77</v>
      </c>
      <c r="AY466" s="243" t="s">
        <v>199</v>
      </c>
    </row>
    <row r="467" s="14" customFormat="1">
      <c r="A467" s="14"/>
      <c r="B467" s="244"/>
      <c r="C467" s="245"/>
      <c r="D467" s="235" t="s">
        <v>209</v>
      </c>
      <c r="E467" s="246" t="s">
        <v>1</v>
      </c>
      <c r="F467" s="247" t="s">
        <v>251</v>
      </c>
      <c r="G467" s="245"/>
      <c r="H467" s="248">
        <v>7</v>
      </c>
      <c r="I467" s="249"/>
      <c r="J467" s="245"/>
      <c r="K467" s="245"/>
      <c r="L467" s="250"/>
      <c r="M467" s="251"/>
      <c r="N467" s="252"/>
      <c r="O467" s="252"/>
      <c r="P467" s="252"/>
      <c r="Q467" s="252"/>
      <c r="R467" s="252"/>
      <c r="S467" s="252"/>
      <c r="T467" s="253"/>
      <c r="U467" s="14"/>
      <c r="V467" s="14"/>
      <c r="W467" s="14"/>
      <c r="X467" s="14"/>
      <c r="Y467" s="14"/>
      <c r="Z467" s="14"/>
      <c r="AA467" s="14"/>
      <c r="AB467" s="14"/>
      <c r="AC467" s="14"/>
      <c r="AD467" s="14"/>
      <c r="AE467" s="14"/>
      <c r="AT467" s="254" t="s">
        <v>209</v>
      </c>
      <c r="AU467" s="254" t="s">
        <v>87</v>
      </c>
      <c r="AV467" s="14" t="s">
        <v>87</v>
      </c>
      <c r="AW467" s="14" t="s">
        <v>33</v>
      </c>
      <c r="AX467" s="14" t="s">
        <v>85</v>
      </c>
      <c r="AY467" s="254" t="s">
        <v>199</v>
      </c>
    </row>
    <row r="468" s="2" customFormat="1" ht="24.15" customHeight="1">
      <c r="A468" s="39"/>
      <c r="B468" s="40"/>
      <c r="C468" s="255" t="s">
        <v>762</v>
      </c>
      <c r="D468" s="255" t="s">
        <v>252</v>
      </c>
      <c r="E468" s="256" t="s">
        <v>763</v>
      </c>
      <c r="F468" s="257" t="s">
        <v>764</v>
      </c>
      <c r="G468" s="258" t="s">
        <v>248</v>
      </c>
      <c r="H468" s="259">
        <v>7</v>
      </c>
      <c r="I468" s="260"/>
      <c r="J468" s="261">
        <f>ROUND(I468*H468,2)</f>
        <v>0</v>
      </c>
      <c r="K468" s="257" t="s">
        <v>206</v>
      </c>
      <c r="L468" s="262"/>
      <c r="M468" s="263" t="s">
        <v>1</v>
      </c>
      <c r="N468" s="264" t="s">
        <v>42</v>
      </c>
      <c r="O468" s="92"/>
      <c r="P468" s="229">
        <f>O468*H468</f>
        <v>0</v>
      </c>
      <c r="Q468" s="229">
        <v>0.0033500000000000001</v>
      </c>
      <c r="R468" s="229">
        <f>Q468*H468</f>
        <v>0.023450000000000002</v>
      </c>
      <c r="S468" s="229">
        <v>0</v>
      </c>
      <c r="T468" s="230">
        <f>S468*H468</f>
        <v>0</v>
      </c>
      <c r="U468" s="39"/>
      <c r="V468" s="39"/>
      <c r="W468" s="39"/>
      <c r="X468" s="39"/>
      <c r="Y468" s="39"/>
      <c r="Z468" s="39"/>
      <c r="AA468" s="39"/>
      <c r="AB468" s="39"/>
      <c r="AC468" s="39"/>
      <c r="AD468" s="39"/>
      <c r="AE468" s="39"/>
      <c r="AR468" s="231" t="s">
        <v>383</v>
      </c>
      <c r="AT468" s="231" t="s">
        <v>252</v>
      </c>
      <c r="AU468" s="231" t="s">
        <v>87</v>
      </c>
      <c r="AY468" s="18" t="s">
        <v>199</v>
      </c>
      <c r="BE468" s="232">
        <f>IF(N468="základní",J468,0)</f>
        <v>0</v>
      </c>
      <c r="BF468" s="232">
        <f>IF(N468="snížená",J468,0)</f>
        <v>0</v>
      </c>
      <c r="BG468" s="232">
        <f>IF(N468="zákl. přenesená",J468,0)</f>
        <v>0</v>
      </c>
      <c r="BH468" s="232">
        <f>IF(N468="sníž. přenesená",J468,0)</f>
        <v>0</v>
      </c>
      <c r="BI468" s="232">
        <f>IF(N468="nulová",J468,0)</f>
        <v>0</v>
      </c>
      <c r="BJ468" s="18" t="s">
        <v>85</v>
      </c>
      <c r="BK468" s="232">
        <f>ROUND(I468*H468,2)</f>
        <v>0</v>
      </c>
      <c r="BL468" s="18" t="s">
        <v>313</v>
      </c>
      <c r="BM468" s="231" t="s">
        <v>765</v>
      </c>
    </row>
    <row r="469" s="2" customFormat="1" ht="37.8" customHeight="1">
      <c r="A469" s="39"/>
      <c r="B469" s="40"/>
      <c r="C469" s="220" t="s">
        <v>766</v>
      </c>
      <c r="D469" s="220" t="s">
        <v>202</v>
      </c>
      <c r="E469" s="221" t="s">
        <v>767</v>
      </c>
      <c r="F469" s="222" t="s">
        <v>768</v>
      </c>
      <c r="G469" s="223" t="s">
        <v>248</v>
      </c>
      <c r="H469" s="224">
        <v>3</v>
      </c>
      <c r="I469" s="225"/>
      <c r="J469" s="226">
        <f>ROUND(I469*H469,2)</f>
        <v>0</v>
      </c>
      <c r="K469" s="222" t="s">
        <v>206</v>
      </c>
      <c r="L469" s="45"/>
      <c r="M469" s="227" t="s">
        <v>1</v>
      </c>
      <c r="N469" s="228" t="s">
        <v>42</v>
      </c>
      <c r="O469" s="92"/>
      <c r="P469" s="229">
        <f>O469*H469</f>
        <v>0</v>
      </c>
      <c r="Q469" s="229">
        <v>0</v>
      </c>
      <c r="R469" s="229">
        <f>Q469*H469</f>
        <v>0</v>
      </c>
      <c r="S469" s="229">
        <v>0</v>
      </c>
      <c r="T469" s="230">
        <f>S469*H469</f>
        <v>0</v>
      </c>
      <c r="U469" s="39"/>
      <c r="V469" s="39"/>
      <c r="W469" s="39"/>
      <c r="X469" s="39"/>
      <c r="Y469" s="39"/>
      <c r="Z469" s="39"/>
      <c r="AA469" s="39"/>
      <c r="AB469" s="39"/>
      <c r="AC469" s="39"/>
      <c r="AD469" s="39"/>
      <c r="AE469" s="39"/>
      <c r="AR469" s="231" t="s">
        <v>313</v>
      </c>
      <c r="AT469" s="231" t="s">
        <v>202</v>
      </c>
      <c r="AU469" s="231" t="s">
        <v>87</v>
      </c>
      <c r="AY469" s="18" t="s">
        <v>199</v>
      </c>
      <c r="BE469" s="232">
        <f>IF(N469="základní",J469,0)</f>
        <v>0</v>
      </c>
      <c r="BF469" s="232">
        <f>IF(N469="snížená",J469,0)</f>
        <v>0</v>
      </c>
      <c r="BG469" s="232">
        <f>IF(N469="zákl. přenesená",J469,0)</f>
        <v>0</v>
      </c>
      <c r="BH469" s="232">
        <f>IF(N469="sníž. přenesená",J469,0)</f>
        <v>0</v>
      </c>
      <c r="BI469" s="232">
        <f>IF(N469="nulová",J469,0)</f>
        <v>0</v>
      </c>
      <c r="BJ469" s="18" t="s">
        <v>85</v>
      </c>
      <c r="BK469" s="232">
        <f>ROUND(I469*H469,2)</f>
        <v>0</v>
      </c>
      <c r="BL469" s="18" t="s">
        <v>313</v>
      </c>
      <c r="BM469" s="231" t="s">
        <v>769</v>
      </c>
    </row>
    <row r="470" s="2" customFormat="1" ht="33" customHeight="1">
      <c r="A470" s="39"/>
      <c r="B470" s="40"/>
      <c r="C470" s="220" t="s">
        <v>770</v>
      </c>
      <c r="D470" s="220" t="s">
        <v>202</v>
      </c>
      <c r="E470" s="221" t="s">
        <v>771</v>
      </c>
      <c r="F470" s="222" t="s">
        <v>772</v>
      </c>
      <c r="G470" s="223" t="s">
        <v>248</v>
      </c>
      <c r="H470" s="224">
        <v>1</v>
      </c>
      <c r="I470" s="225"/>
      <c r="J470" s="226">
        <f>ROUND(I470*H470,2)</f>
        <v>0</v>
      </c>
      <c r="K470" s="222" t="s">
        <v>206</v>
      </c>
      <c r="L470" s="45"/>
      <c r="M470" s="227" t="s">
        <v>1</v>
      </c>
      <c r="N470" s="228" t="s">
        <v>42</v>
      </c>
      <c r="O470" s="92"/>
      <c r="P470" s="229">
        <f>O470*H470</f>
        <v>0</v>
      </c>
      <c r="Q470" s="229">
        <v>0</v>
      </c>
      <c r="R470" s="229">
        <f>Q470*H470</f>
        <v>0</v>
      </c>
      <c r="S470" s="229">
        <v>0</v>
      </c>
      <c r="T470" s="230">
        <f>S470*H470</f>
        <v>0</v>
      </c>
      <c r="U470" s="39"/>
      <c r="V470" s="39"/>
      <c r="W470" s="39"/>
      <c r="X470" s="39"/>
      <c r="Y470" s="39"/>
      <c r="Z470" s="39"/>
      <c r="AA470" s="39"/>
      <c r="AB470" s="39"/>
      <c r="AC470" s="39"/>
      <c r="AD470" s="39"/>
      <c r="AE470" s="39"/>
      <c r="AR470" s="231" t="s">
        <v>313</v>
      </c>
      <c r="AT470" s="231" t="s">
        <v>202</v>
      </c>
      <c r="AU470" s="231" t="s">
        <v>87</v>
      </c>
      <c r="AY470" s="18" t="s">
        <v>199</v>
      </c>
      <c r="BE470" s="232">
        <f>IF(N470="základní",J470,0)</f>
        <v>0</v>
      </c>
      <c r="BF470" s="232">
        <f>IF(N470="snížená",J470,0)</f>
        <v>0</v>
      </c>
      <c r="BG470" s="232">
        <f>IF(N470="zákl. přenesená",J470,0)</f>
        <v>0</v>
      </c>
      <c r="BH470" s="232">
        <f>IF(N470="sníž. přenesená",J470,0)</f>
        <v>0</v>
      </c>
      <c r="BI470" s="232">
        <f>IF(N470="nulová",J470,0)</f>
        <v>0</v>
      </c>
      <c r="BJ470" s="18" t="s">
        <v>85</v>
      </c>
      <c r="BK470" s="232">
        <f>ROUND(I470*H470,2)</f>
        <v>0</v>
      </c>
      <c r="BL470" s="18" t="s">
        <v>313</v>
      </c>
      <c r="BM470" s="231" t="s">
        <v>773</v>
      </c>
    </row>
    <row r="471" s="13" customFormat="1">
      <c r="A471" s="13"/>
      <c r="B471" s="233"/>
      <c r="C471" s="234"/>
      <c r="D471" s="235" t="s">
        <v>209</v>
      </c>
      <c r="E471" s="236" t="s">
        <v>1</v>
      </c>
      <c r="F471" s="237" t="s">
        <v>774</v>
      </c>
      <c r="G471" s="234"/>
      <c r="H471" s="236" t="s">
        <v>1</v>
      </c>
      <c r="I471" s="238"/>
      <c r="J471" s="234"/>
      <c r="K471" s="234"/>
      <c r="L471" s="239"/>
      <c r="M471" s="240"/>
      <c r="N471" s="241"/>
      <c r="O471" s="241"/>
      <c r="P471" s="241"/>
      <c r="Q471" s="241"/>
      <c r="R471" s="241"/>
      <c r="S471" s="241"/>
      <c r="T471" s="242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T471" s="243" t="s">
        <v>209</v>
      </c>
      <c r="AU471" s="243" t="s">
        <v>87</v>
      </c>
      <c r="AV471" s="13" t="s">
        <v>85</v>
      </c>
      <c r="AW471" s="13" t="s">
        <v>33</v>
      </c>
      <c r="AX471" s="13" t="s">
        <v>77</v>
      </c>
      <c r="AY471" s="243" t="s">
        <v>199</v>
      </c>
    </row>
    <row r="472" s="14" customFormat="1">
      <c r="A472" s="14"/>
      <c r="B472" s="244"/>
      <c r="C472" s="245"/>
      <c r="D472" s="235" t="s">
        <v>209</v>
      </c>
      <c r="E472" s="246" t="s">
        <v>1</v>
      </c>
      <c r="F472" s="247" t="s">
        <v>85</v>
      </c>
      <c r="G472" s="245"/>
      <c r="H472" s="248">
        <v>1</v>
      </c>
      <c r="I472" s="249"/>
      <c r="J472" s="245"/>
      <c r="K472" s="245"/>
      <c r="L472" s="250"/>
      <c r="M472" s="251"/>
      <c r="N472" s="252"/>
      <c r="O472" s="252"/>
      <c r="P472" s="252"/>
      <c r="Q472" s="252"/>
      <c r="R472" s="252"/>
      <c r="S472" s="252"/>
      <c r="T472" s="253"/>
      <c r="U472" s="14"/>
      <c r="V472" s="14"/>
      <c r="W472" s="14"/>
      <c r="X472" s="14"/>
      <c r="Y472" s="14"/>
      <c r="Z472" s="14"/>
      <c r="AA472" s="14"/>
      <c r="AB472" s="14"/>
      <c r="AC472" s="14"/>
      <c r="AD472" s="14"/>
      <c r="AE472" s="14"/>
      <c r="AT472" s="254" t="s">
        <v>209</v>
      </c>
      <c r="AU472" s="254" t="s">
        <v>87</v>
      </c>
      <c r="AV472" s="14" t="s">
        <v>87</v>
      </c>
      <c r="AW472" s="14" t="s">
        <v>33</v>
      </c>
      <c r="AX472" s="14" t="s">
        <v>85</v>
      </c>
      <c r="AY472" s="254" t="s">
        <v>199</v>
      </c>
    </row>
    <row r="473" s="2" customFormat="1" ht="16.5" customHeight="1">
      <c r="A473" s="39"/>
      <c r="B473" s="40"/>
      <c r="C473" s="255" t="s">
        <v>775</v>
      </c>
      <c r="D473" s="255" t="s">
        <v>252</v>
      </c>
      <c r="E473" s="256" t="s">
        <v>776</v>
      </c>
      <c r="F473" s="257" t="s">
        <v>777</v>
      </c>
      <c r="G473" s="258" t="s">
        <v>248</v>
      </c>
      <c r="H473" s="259">
        <v>1</v>
      </c>
      <c r="I473" s="260"/>
      <c r="J473" s="261">
        <f>ROUND(I473*H473,2)</f>
        <v>0</v>
      </c>
      <c r="K473" s="257" t="s">
        <v>206</v>
      </c>
      <c r="L473" s="262"/>
      <c r="M473" s="263" t="s">
        <v>1</v>
      </c>
      <c r="N473" s="264" t="s">
        <v>42</v>
      </c>
      <c r="O473" s="92"/>
      <c r="P473" s="229">
        <f>O473*H473</f>
        <v>0</v>
      </c>
      <c r="Q473" s="229">
        <v>0.056000000000000001</v>
      </c>
      <c r="R473" s="229">
        <f>Q473*H473</f>
        <v>0.056000000000000001</v>
      </c>
      <c r="S473" s="229">
        <v>0</v>
      </c>
      <c r="T473" s="230">
        <f>S473*H473</f>
        <v>0</v>
      </c>
      <c r="U473" s="39"/>
      <c r="V473" s="39"/>
      <c r="W473" s="39"/>
      <c r="X473" s="39"/>
      <c r="Y473" s="39"/>
      <c r="Z473" s="39"/>
      <c r="AA473" s="39"/>
      <c r="AB473" s="39"/>
      <c r="AC473" s="39"/>
      <c r="AD473" s="39"/>
      <c r="AE473" s="39"/>
      <c r="AR473" s="231" t="s">
        <v>383</v>
      </c>
      <c r="AT473" s="231" t="s">
        <v>252</v>
      </c>
      <c r="AU473" s="231" t="s">
        <v>87</v>
      </c>
      <c r="AY473" s="18" t="s">
        <v>199</v>
      </c>
      <c r="BE473" s="232">
        <f>IF(N473="základní",J473,0)</f>
        <v>0</v>
      </c>
      <c r="BF473" s="232">
        <f>IF(N473="snížená",J473,0)</f>
        <v>0</v>
      </c>
      <c r="BG473" s="232">
        <f>IF(N473="zákl. přenesená",J473,0)</f>
        <v>0</v>
      </c>
      <c r="BH473" s="232">
        <f>IF(N473="sníž. přenesená",J473,0)</f>
        <v>0</v>
      </c>
      <c r="BI473" s="232">
        <f>IF(N473="nulová",J473,0)</f>
        <v>0</v>
      </c>
      <c r="BJ473" s="18" t="s">
        <v>85</v>
      </c>
      <c r="BK473" s="232">
        <f>ROUND(I473*H473,2)</f>
        <v>0</v>
      </c>
      <c r="BL473" s="18" t="s">
        <v>313</v>
      </c>
      <c r="BM473" s="231" t="s">
        <v>778</v>
      </c>
    </row>
    <row r="474" s="2" customFormat="1" ht="24.15" customHeight="1">
      <c r="A474" s="39"/>
      <c r="B474" s="40"/>
      <c r="C474" s="255" t="s">
        <v>779</v>
      </c>
      <c r="D474" s="255" t="s">
        <v>252</v>
      </c>
      <c r="E474" s="256" t="s">
        <v>780</v>
      </c>
      <c r="F474" s="257" t="s">
        <v>781</v>
      </c>
      <c r="G474" s="258" t="s">
        <v>248</v>
      </c>
      <c r="H474" s="259">
        <v>1</v>
      </c>
      <c r="I474" s="260"/>
      <c r="J474" s="261">
        <f>ROUND(I474*H474,2)</f>
        <v>0</v>
      </c>
      <c r="K474" s="257" t="s">
        <v>206</v>
      </c>
      <c r="L474" s="262"/>
      <c r="M474" s="263" t="s">
        <v>1</v>
      </c>
      <c r="N474" s="264" t="s">
        <v>42</v>
      </c>
      <c r="O474" s="92"/>
      <c r="P474" s="229">
        <f>O474*H474</f>
        <v>0</v>
      </c>
      <c r="Q474" s="229">
        <v>0.00023000000000000001</v>
      </c>
      <c r="R474" s="229">
        <f>Q474*H474</f>
        <v>0.00023000000000000001</v>
      </c>
      <c r="S474" s="229">
        <v>0</v>
      </c>
      <c r="T474" s="230">
        <f>S474*H474</f>
        <v>0</v>
      </c>
      <c r="U474" s="39"/>
      <c r="V474" s="39"/>
      <c r="W474" s="39"/>
      <c r="X474" s="39"/>
      <c r="Y474" s="39"/>
      <c r="Z474" s="39"/>
      <c r="AA474" s="39"/>
      <c r="AB474" s="39"/>
      <c r="AC474" s="39"/>
      <c r="AD474" s="39"/>
      <c r="AE474" s="39"/>
      <c r="AR474" s="231" t="s">
        <v>383</v>
      </c>
      <c r="AT474" s="231" t="s">
        <v>252</v>
      </c>
      <c r="AU474" s="231" t="s">
        <v>87</v>
      </c>
      <c r="AY474" s="18" t="s">
        <v>199</v>
      </c>
      <c r="BE474" s="232">
        <f>IF(N474="základní",J474,0)</f>
        <v>0</v>
      </c>
      <c r="BF474" s="232">
        <f>IF(N474="snížená",J474,0)</f>
        <v>0</v>
      </c>
      <c r="BG474" s="232">
        <f>IF(N474="zákl. přenesená",J474,0)</f>
        <v>0</v>
      </c>
      <c r="BH474" s="232">
        <f>IF(N474="sníž. přenesená",J474,0)</f>
        <v>0</v>
      </c>
      <c r="BI474" s="232">
        <f>IF(N474="nulová",J474,0)</f>
        <v>0</v>
      </c>
      <c r="BJ474" s="18" t="s">
        <v>85</v>
      </c>
      <c r="BK474" s="232">
        <f>ROUND(I474*H474,2)</f>
        <v>0</v>
      </c>
      <c r="BL474" s="18" t="s">
        <v>313</v>
      </c>
      <c r="BM474" s="231" t="s">
        <v>782</v>
      </c>
    </row>
    <row r="475" s="2" customFormat="1" ht="33" customHeight="1">
      <c r="A475" s="39"/>
      <c r="B475" s="40"/>
      <c r="C475" s="220" t="s">
        <v>783</v>
      </c>
      <c r="D475" s="220" t="s">
        <v>202</v>
      </c>
      <c r="E475" s="221" t="s">
        <v>784</v>
      </c>
      <c r="F475" s="222" t="s">
        <v>785</v>
      </c>
      <c r="G475" s="223" t="s">
        <v>248</v>
      </c>
      <c r="H475" s="224">
        <v>3</v>
      </c>
      <c r="I475" s="225"/>
      <c r="J475" s="226">
        <f>ROUND(I475*H475,2)</f>
        <v>0</v>
      </c>
      <c r="K475" s="222" t="s">
        <v>206</v>
      </c>
      <c r="L475" s="45"/>
      <c r="M475" s="227" t="s">
        <v>1</v>
      </c>
      <c r="N475" s="228" t="s">
        <v>42</v>
      </c>
      <c r="O475" s="92"/>
      <c r="P475" s="229">
        <f>O475*H475</f>
        <v>0</v>
      </c>
      <c r="Q475" s="229">
        <v>0</v>
      </c>
      <c r="R475" s="229">
        <f>Q475*H475</f>
        <v>0</v>
      </c>
      <c r="S475" s="229">
        <v>0</v>
      </c>
      <c r="T475" s="230">
        <f>S475*H475</f>
        <v>0</v>
      </c>
      <c r="U475" s="39"/>
      <c r="V475" s="39"/>
      <c r="W475" s="39"/>
      <c r="X475" s="39"/>
      <c r="Y475" s="39"/>
      <c r="Z475" s="39"/>
      <c r="AA475" s="39"/>
      <c r="AB475" s="39"/>
      <c r="AC475" s="39"/>
      <c r="AD475" s="39"/>
      <c r="AE475" s="39"/>
      <c r="AR475" s="231" t="s">
        <v>313</v>
      </c>
      <c r="AT475" s="231" t="s">
        <v>202</v>
      </c>
      <c r="AU475" s="231" t="s">
        <v>87</v>
      </c>
      <c r="AY475" s="18" t="s">
        <v>199</v>
      </c>
      <c r="BE475" s="232">
        <f>IF(N475="základní",J475,0)</f>
        <v>0</v>
      </c>
      <c r="BF475" s="232">
        <f>IF(N475="snížená",J475,0)</f>
        <v>0</v>
      </c>
      <c r="BG475" s="232">
        <f>IF(N475="zákl. přenesená",J475,0)</f>
        <v>0</v>
      </c>
      <c r="BH475" s="232">
        <f>IF(N475="sníž. přenesená",J475,0)</f>
        <v>0</v>
      </c>
      <c r="BI475" s="232">
        <f>IF(N475="nulová",J475,0)</f>
        <v>0</v>
      </c>
      <c r="BJ475" s="18" t="s">
        <v>85</v>
      </c>
      <c r="BK475" s="232">
        <f>ROUND(I475*H475,2)</f>
        <v>0</v>
      </c>
      <c r="BL475" s="18" t="s">
        <v>313</v>
      </c>
      <c r="BM475" s="231" t="s">
        <v>786</v>
      </c>
    </row>
    <row r="476" s="2" customFormat="1" ht="33" customHeight="1">
      <c r="A476" s="39"/>
      <c r="B476" s="40"/>
      <c r="C476" s="220" t="s">
        <v>787</v>
      </c>
      <c r="D476" s="220" t="s">
        <v>202</v>
      </c>
      <c r="E476" s="221" t="s">
        <v>788</v>
      </c>
      <c r="F476" s="222" t="s">
        <v>789</v>
      </c>
      <c r="G476" s="223" t="s">
        <v>248</v>
      </c>
      <c r="H476" s="224">
        <v>1</v>
      </c>
      <c r="I476" s="225"/>
      <c r="J476" s="226">
        <f>ROUND(I476*H476,2)</f>
        <v>0</v>
      </c>
      <c r="K476" s="222" t="s">
        <v>206</v>
      </c>
      <c r="L476" s="45"/>
      <c r="M476" s="227" t="s">
        <v>1</v>
      </c>
      <c r="N476" s="228" t="s">
        <v>42</v>
      </c>
      <c r="O476" s="92"/>
      <c r="P476" s="229">
        <f>O476*H476</f>
        <v>0</v>
      </c>
      <c r="Q476" s="229">
        <v>0</v>
      </c>
      <c r="R476" s="229">
        <f>Q476*H476</f>
        <v>0</v>
      </c>
      <c r="S476" s="229">
        <v>0</v>
      </c>
      <c r="T476" s="230">
        <f>S476*H476</f>
        <v>0</v>
      </c>
      <c r="U476" s="39"/>
      <c r="V476" s="39"/>
      <c r="W476" s="39"/>
      <c r="X476" s="39"/>
      <c r="Y476" s="39"/>
      <c r="Z476" s="39"/>
      <c r="AA476" s="39"/>
      <c r="AB476" s="39"/>
      <c r="AC476" s="39"/>
      <c r="AD476" s="39"/>
      <c r="AE476" s="39"/>
      <c r="AR476" s="231" t="s">
        <v>313</v>
      </c>
      <c r="AT476" s="231" t="s">
        <v>202</v>
      </c>
      <c r="AU476" s="231" t="s">
        <v>87</v>
      </c>
      <c r="AY476" s="18" t="s">
        <v>199</v>
      </c>
      <c r="BE476" s="232">
        <f>IF(N476="základní",J476,0)</f>
        <v>0</v>
      </c>
      <c r="BF476" s="232">
        <f>IF(N476="snížená",J476,0)</f>
        <v>0</v>
      </c>
      <c r="BG476" s="232">
        <f>IF(N476="zákl. přenesená",J476,0)</f>
        <v>0</v>
      </c>
      <c r="BH476" s="232">
        <f>IF(N476="sníž. přenesená",J476,0)</f>
        <v>0</v>
      </c>
      <c r="BI476" s="232">
        <f>IF(N476="nulová",J476,0)</f>
        <v>0</v>
      </c>
      <c r="BJ476" s="18" t="s">
        <v>85</v>
      </c>
      <c r="BK476" s="232">
        <f>ROUND(I476*H476,2)</f>
        <v>0</v>
      </c>
      <c r="BL476" s="18" t="s">
        <v>313</v>
      </c>
      <c r="BM476" s="231" t="s">
        <v>790</v>
      </c>
    </row>
    <row r="477" s="2" customFormat="1" ht="33" customHeight="1">
      <c r="A477" s="39"/>
      <c r="B477" s="40"/>
      <c r="C477" s="220" t="s">
        <v>791</v>
      </c>
      <c r="D477" s="220" t="s">
        <v>202</v>
      </c>
      <c r="E477" s="221" t="s">
        <v>792</v>
      </c>
      <c r="F477" s="222" t="s">
        <v>793</v>
      </c>
      <c r="G477" s="223" t="s">
        <v>248</v>
      </c>
      <c r="H477" s="224">
        <v>1</v>
      </c>
      <c r="I477" s="225"/>
      <c r="J477" s="226">
        <f>ROUND(I477*H477,2)</f>
        <v>0</v>
      </c>
      <c r="K477" s="222" t="s">
        <v>206</v>
      </c>
      <c r="L477" s="45"/>
      <c r="M477" s="227" t="s">
        <v>1</v>
      </c>
      <c r="N477" s="228" t="s">
        <v>42</v>
      </c>
      <c r="O477" s="92"/>
      <c r="P477" s="229">
        <f>O477*H477</f>
        <v>0</v>
      </c>
      <c r="Q477" s="229">
        <v>0</v>
      </c>
      <c r="R477" s="229">
        <f>Q477*H477</f>
        <v>0</v>
      </c>
      <c r="S477" s="229">
        <v>0</v>
      </c>
      <c r="T477" s="230">
        <f>S477*H477</f>
        <v>0</v>
      </c>
      <c r="U477" s="39"/>
      <c r="V477" s="39"/>
      <c r="W477" s="39"/>
      <c r="X477" s="39"/>
      <c r="Y477" s="39"/>
      <c r="Z477" s="39"/>
      <c r="AA477" s="39"/>
      <c r="AB477" s="39"/>
      <c r="AC477" s="39"/>
      <c r="AD477" s="39"/>
      <c r="AE477" s="39"/>
      <c r="AR477" s="231" t="s">
        <v>313</v>
      </c>
      <c r="AT477" s="231" t="s">
        <v>202</v>
      </c>
      <c r="AU477" s="231" t="s">
        <v>87</v>
      </c>
      <c r="AY477" s="18" t="s">
        <v>199</v>
      </c>
      <c r="BE477" s="232">
        <f>IF(N477="základní",J477,0)</f>
        <v>0</v>
      </c>
      <c r="BF477" s="232">
        <f>IF(N477="snížená",J477,0)</f>
        <v>0</v>
      </c>
      <c r="BG477" s="232">
        <f>IF(N477="zákl. přenesená",J477,0)</f>
        <v>0</v>
      </c>
      <c r="BH477" s="232">
        <f>IF(N477="sníž. přenesená",J477,0)</f>
        <v>0</v>
      </c>
      <c r="BI477" s="232">
        <f>IF(N477="nulová",J477,0)</f>
        <v>0</v>
      </c>
      <c r="BJ477" s="18" t="s">
        <v>85</v>
      </c>
      <c r="BK477" s="232">
        <f>ROUND(I477*H477,2)</f>
        <v>0</v>
      </c>
      <c r="BL477" s="18" t="s">
        <v>313</v>
      </c>
      <c r="BM477" s="231" t="s">
        <v>794</v>
      </c>
    </row>
    <row r="478" s="13" customFormat="1">
      <c r="A478" s="13"/>
      <c r="B478" s="233"/>
      <c r="C478" s="234"/>
      <c r="D478" s="235" t="s">
        <v>209</v>
      </c>
      <c r="E478" s="236" t="s">
        <v>1</v>
      </c>
      <c r="F478" s="237" t="s">
        <v>795</v>
      </c>
      <c r="G478" s="234"/>
      <c r="H478" s="236" t="s">
        <v>1</v>
      </c>
      <c r="I478" s="238"/>
      <c r="J478" s="234"/>
      <c r="K478" s="234"/>
      <c r="L478" s="239"/>
      <c r="M478" s="240"/>
      <c r="N478" s="241"/>
      <c r="O478" s="241"/>
      <c r="P478" s="241"/>
      <c r="Q478" s="241"/>
      <c r="R478" s="241"/>
      <c r="S478" s="241"/>
      <c r="T478" s="242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T478" s="243" t="s">
        <v>209</v>
      </c>
      <c r="AU478" s="243" t="s">
        <v>87</v>
      </c>
      <c r="AV478" s="13" t="s">
        <v>85</v>
      </c>
      <c r="AW478" s="13" t="s">
        <v>33</v>
      </c>
      <c r="AX478" s="13" t="s">
        <v>77</v>
      </c>
      <c r="AY478" s="243" t="s">
        <v>199</v>
      </c>
    </row>
    <row r="479" s="14" customFormat="1">
      <c r="A479" s="14"/>
      <c r="B479" s="244"/>
      <c r="C479" s="245"/>
      <c r="D479" s="235" t="s">
        <v>209</v>
      </c>
      <c r="E479" s="246" t="s">
        <v>1</v>
      </c>
      <c r="F479" s="247" t="s">
        <v>85</v>
      </c>
      <c r="G479" s="245"/>
      <c r="H479" s="248">
        <v>1</v>
      </c>
      <c r="I479" s="249"/>
      <c r="J479" s="245"/>
      <c r="K479" s="245"/>
      <c r="L479" s="250"/>
      <c r="M479" s="251"/>
      <c r="N479" s="252"/>
      <c r="O479" s="252"/>
      <c r="P479" s="252"/>
      <c r="Q479" s="252"/>
      <c r="R479" s="252"/>
      <c r="S479" s="252"/>
      <c r="T479" s="253"/>
      <c r="U479" s="14"/>
      <c r="V479" s="14"/>
      <c r="W479" s="14"/>
      <c r="X479" s="14"/>
      <c r="Y479" s="14"/>
      <c r="Z479" s="14"/>
      <c r="AA479" s="14"/>
      <c r="AB479" s="14"/>
      <c r="AC479" s="14"/>
      <c r="AD479" s="14"/>
      <c r="AE479" s="14"/>
      <c r="AT479" s="254" t="s">
        <v>209</v>
      </c>
      <c r="AU479" s="254" t="s">
        <v>87</v>
      </c>
      <c r="AV479" s="14" t="s">
        <v>87</v>
      </c>
      <c r="AW479" s="14" t="s">
        <v>33</v>
      </c>
      <c r="AX479" s="14" t="s">
        <v>85</v>
      </c>
      <c r="AY479" s="254" t="s">
        <v>199</v>
      </c>
    </row>
    <row r="480" s="2" customFormat="1" ht="33" customHeight="1">
      <c r="A480" s="39"/>
      <c r="B480" s="40"/>
      <c r="C480" s="220" t="s">
        <v>796</v>
      </c>
      <c r="D480" s="220" t="s">
        <v>202</v>
      </c>
      <c r="E480" s="221" t="s">
        <v>797</v>
      </c>
      <c r="F480" s="222" t="s">
        <v>798</v>
      </c>
      <c r="G480" s="223" t="s">
        <v>248</v>
      </c>
      <c r="H480" s="224">
        <v>1</v>
      </c>
      <c r="I480" s="225"/>
      <c r="J480" s="226">
        <f>ROUND(I480*H480,2)</f>
        <v>0</v>
      </c>
      <c r="K480" s="222" t="s">
        <v>206</v>
      </c>
      <c r="L480" s="45"/>
      <c r="M480" s="227" t="s">
        <v>1</v>
      </c>
      <c r="N480" s="228" t="s">
        <v>42</v>
      </c>
      <c r="O480" s="92"/>
      <c r="P480" s="229">
        <f>O480*H480</f>
        <v>0</v>
      </c>
      <c r="Q480" s="229">
        <v>0</v>
      </c>
      <c r="R480" s="229">
        <f>Q480*H480</f>
        <v>0</v>
      </c>
      <c r="S480" s="229">
        <v>0</v>
      </c>
      <c r="T480" s="230">
        <f>S480*H480</f>
        <v>0</v>
      </c>
      <c r="U480" s="39"/>
      <c r="V480" s="39"/>
      <c r="W480" s="39"/>
      <c r="X480" s="39"/>
      <c r="Y480" s="39"/>
      <c r="Z480" s="39"/>
      <c r="AA480" s="39"/>
      <c r="AB480" s="39"/>
      <c r="AC480" s="39"/>
      <c r="AD480" s="39"/>
      <c r="AE480" s="39"/>
      <c r="AR480" s="231" t="s">
        <v>313</v>
      </c>
      <c r="AT480" s="231" t="s">
        <v>202</v>
      </c>
      <c r="AU480" s="231" t="s">
        <v>87</v>
      </c>
      <c r="AY480" s="18" t="s">
        <v>199</v>
      </c>
      <c r="BE480" s="232">
        <f>IF(N480="základní",J480,0)</f>
        <v>0</v>
      </c>
      <c r="BF480" s="232">
        <f>IF(N480="snížená",J480,0)</f>
        <v>0</v>
      </c>
      <c r="BG480" s="232">
        <f>IF(N480="zákl. přenesená",J480,0)</f>
        <v>0</v>
      </c>
      <c r="BH480" s="232">
        <f>IF(N480="sníž. přenesená",J480,0)</f>
        <v>0</v>
      </c>
      <c r="BI480" s="232">
        <f>IF(N480="nulová",J480,0)</f>
        <v>0</v>
      </c>
      <c r="BJ480" s="18" t="s">
        <v>85</v>
      </c>
      <c r="BK480" s="232">
        <f>ROUND(I480*H480,2)</f>
        <v>0</v>
      </c>
      <c r="BL480" s="18" t="s">
        <v>313</v>
      </c>
      <c r="BM480" s="231" t="s">
        <v>799</v>
      </c>
    </row>
    <row r="481" s="13" customFormat="1">
      <c r="A481" s="13"/>
      <c r="B481" s="233"/>
      <c r="C481" s="234"/>
      <c r="D481" s="235" t="s">
        <v>209</v>
      </c>
      <c r="E481" s="236" t="s">
        <v>1</v>
      </c>
      <c r="F481" s="237" t="s">
        <v>800</v>
      </c>
      <c r="G481" s="234"/>
      <c r="H481" s="236" t="s">
        <v>1</v>
      </c>
      <c r="I481" s="238"/>
      <c r="J481" s="234"/>
      <c r="K481" s="234"/>
      <c r="L481" s="239"/>
      <c r="M481" s="240"/>
      <c r="N481" s="241"/>
      <c r="O481" s="241"/>
      <c r="P481" s="241"/>
      <c r="Q481" s="241"/>
      <c r="R481" s="241"/>
      <c r="S481" s="241"/>
      <c r="T481" s="242"/>
      <c r="U481" s="13"/>
      <c r="V481" s="13"/>
      <c r="W481" s="13"/>
      <c r="X481" s="13"/>
      <c r="Y481" s="13"/>
      <c r="Z481" s="13"/>
      <c r="AA481" s="13"/>
      <c r="AB481" s="13"/>
      <c r="AC481" s="13"/>
      <c r="AD481" s="13"/>
      <c r="AE481" s="13"/>
      <c r="AT481" s="243" t="s">
        <v>209</v>
      </c>
      <c r="AU481" s="243" t="s">
        <v>87</v>
      </c>
      <c r="AV481" s="13" t="s">
        <v>85</v>
      </c>
      <c r="AW481" s="13" t="s">
        <v>33</v>
      </c>
      <c r="AX481" s="13" t="s">
        <v>77</v>
      </c>
      <c r="AY481" s="243" t="s">
        <v>199</v>
      </c>
    </row>
    <row r="482" s="14" customFormat="1">
      <c r="A482" s="14"/>
      <c r="B482" s="244"/>
      <c r="C482" s="245"/>
      <c r="D482" s="235" t="s">
        <v>209</v>
      </c>
      <c r="E482" s="246" t="s">
        <v>1</v>
      </c>
      <c r="F482" s="247" t="s">
        <v>85</v>
      </c>
      <c r="G482" s="245"/>
      <c r="H482" s="248">
        <v>1</v>
      </c>
      <c r="I482" s="249"/>
      <c r="J482" s="245"/>
      <c r="K482" s="245"/>
      <c r="L482" s="250"/>
      <c r="M482" s="251"/>
      <c r="N482" s="252"/>
      <c r="O482" s="252"/>
      <c r="P482" s="252"/>
      <c r="Q482" s="252"/>
      <c r="R482" s="252"/>
      <c r="S482" s="252"/>
      <c r="T482" s="253"/>
      <c r="U482" s="14"/>
      <c r="V482" s="14"/>
      <c r="W482" s="14"/>
      <c r="X482" s="14"/>
      <c r="Y482" s="14"/>
      <c r="Z482" s="14"/>
      <c r="AA482" s="14"/>
      <c r="AB482" s="14"/>
      <c r="AC482" s="14"/>
      <c r="AD482" s="14"/>
      <c r="AE482" s="14"/>
      <c r="AT482" s="254" t="s">
        <v>209</v>
      </c>
      <c r="AU482" s="254" t="s">
        <v>87</v>
      </c>
      <c r="AV482" s="14" t="s">
        <v>87</v>
      </c>
      <c r="AW482" s="14" t="s">
        <v>33</v>
      </c>
      <c r="AX482" s="14" t="s">
        <v>85</v>
      </c>
      <c r="AY482" s="254" t="s">
        <v>199</v>
      </c>
    </row>
    <row r="483" s="2" customFormat="1" ht="37.8" customHeight="1">
      <c r="A483" s="39"/>
      <c r="B483" s="40"/>
      <c r="C483" s="220" t="s">
        <v>801</v>
      </c>
      <c r="D483" s="220" t="s">
        <v>202</v>
      </c>
      <c r="E483" s="221" t="s">
        <v>802</v>
      </c>
      <c r="F483" s="222" t="s">
        <v>803</v>
      </c>
      <c r="G483" s="223" t="s">
        <v>248</v>
      </c>
      <c r="H483" s="224">
        <v>1</v>
      </c>
      <c r="I483" s="225"/>
      <c r="J483" s="226">
        <f>ROUND(I483*H483,2)</f>
        <v>0</v>
      </c>
      <c r="K483" s="222" t="s">
        <v>206</v>
      </c>
      <c r="L483" s="45"/>
      <c r="M483" s="227" t="s">
        <v>1</v>
      </c>
      <c r="N483" s="228" t="s">
        <v>42</v>
      </c>
      <c r="O483" s="92"/>
      <c r="P483" s="229">
        <f>O483*H483</f>
        <v>0</v>
      </c>
      <c r="Q483" s="229">
        <v>0</v>
      </c>
      <c r="R483" s="229">
        <f>Q483*H483</f>
        <v>0</v>
      </c>
      <c r="S483" s="229">
        <v>0</v>
      </c>
      <c r="T483" s="230">
        <f>S483*H483</f>
        <v>0</v>
      </c>
      <c r="U483" s="39"/>
      <c r="V483" s="39"/>
      <c r="W483" s="39"/>
      <c r="X483" s="39"/>
      <c r="Y483" s="39"/>
      <c r="Z483" s="39"/>
      <c r="AA483" s="39"/>
      <c r="AB483" s="39"/>
      <c r="AC483" s="39"/>
      <c r="AD483" s="39"/>
      <c r="AE483" s="39"/>
      <c r="AR483" s="231" t="s">
        <v>313</v>
      </c>
      <c r="AT483" s="231" t="s">
        <v>202</v>
      </c>
      <c r="AU483" s="231" t="s">
        <v>87</v>
      </c>
      <c r="AY483" s="18" t="s">
        <v>199</v>
      </c>
      <c r="BE483" s="232">
        <f>IF(N483="základní",J483,0)</f>
        <v>0</v>
      </c>
      <c r="BF483" s="232">
        <f>IF(N483="snížená",J483,0)</f>
        <v>0</v>
      </c>
      <c r="BG483" s="232">
        <f>IF(N483="zákl. přenesená",J483,0)</f>
        <v>0</v>
      </c>
      <c r="BH483" s="232">
        <f>IF(N483="sníž. přenesená",J483,0)</f>
        <v>0</v>
      </c>
      <c r="BI483" s="232">
        <f>IF(N483="nulová",J483,0)</f>
        <v>0</v>
      </c>
      <c r="BJ483" s="18" t="s">
        <v>85</v>
      </c>
      <c r="BK483" s="232">
        <f>ROUND(I483*H483,2)</f>
        <v>0</v>
      </c>
      <c r="BL483" s="18" t="s">
        <v>313</v>
      </c>
      <c r="BM483" s="231" t="s">
        <v>804</v>
      </c>
    </row>
    <row r="484" s="13" customFormat="1">
      <c r="A484" s="13"/>
      <c r="B484" s="233"/>
      <c r="C484" s="234"/>
      <c r="D484" s="235" t="s">
        <v>209</v>
      </c>
      <c r="E484" s="236" t="s">
        <v>1</v>
      </c>
      <c r="F484" s="237" t="s">
        <v>805</v>
      </c>
      <c r="G484" s="234"/>
      <c r="H484" s="236" t="s">
        <v>1</v>
      </c>
      <c r="I484" s="238"/>
      <c r="J484" s="234"/>
      <c r="K484" s="234"/>
      <c r="L484" s="239"/>
      <c r="M484" s="240"/>
      <c r="N484" s="241"/>
      <c r="O484" s="241"/>
      <c r="P484" s="241"/>
      <c r="Q484" s="241"/>
      <c r="R484" s="241"/>
      <c r="S484" s="241"/>
      <c r="T484" s="242"/>
      <c r="U484" s="13"/>
      <c r="V484" s="13"/>
      <c r="W484" s="13"/>
      <c r="X484" s="13"/>
      <c r="Y484" s="13"/>
      <c r="Z484" s="13"/>
      <c r="AA484" s="13"/>
      <c r="AB484" s="13"/>
      <c r="AC484" s="13"/>
      <c r="AD484" s="13"/>
      <c r="AE484" s="13"/>
      <c r="AT484" s="243" t="s">
        <v>209</v>
      </c>
      <c r="AU484" s="243" t="s">
        <v>87</v>
      </c>
      <c r="AV484" s="13" t="s">
        <v>85</v>
      </c>
      <c r="AW484" s="13" t="s">
        <v>33</v>
      </c>
      <c r="AX484" s="13" t="s">
        <v>77</v>
      </c>
      <c r="AY484" s="243" t="s">
        <v>199</v>
      </c>
    </row>
    <row r="485" s="14" customFormat="1">
      <c r="A485" s="14"/>
      <c r="B485" s="244"/>
      <c r="C485" s="245"/>
      <c r="D485" s="235" t="s">
        <v>209</v>
      </c>
      <c r="E485" s="246" t="s">
        <v>1</v>
      </c>
      <c r="F485" s="247" t="s">
        <v>85</v>
      </c>
      <c r="G485" s="245"/>
      <c r="H485" s="248">
        <v>1</v>
      </c>
      <c r="I485" s="249"/>
      <c r="J485" s="245"/>
      <c r="K485" s="245"/>
      <c r="L485" s="250"/>
      <c r="M485" s="251"/>
      <c r="N485" s="252"/>
      <c r="O485" s="252"/>
      <c r="P485" s="252"/>
      <c r="Q485" s="252"/>
      <c r="R485" s="252"/>
      <c r="S485" s="252"/>
      <c r="T485" s="253"/>
      <c r="U485" s="14"/>
      <c r="V485" s="14"/>
      <c r="W485" s="14"/>
      <c r="X485" s="14"/>
      <c r="Y485" s="14"/>
      <c r="Z485" s="14"/>
      <c r="AA485" s="14"/>
      <c r="AB485" s="14"/>
      <c r="AC485" s="14"/>
      <c r="AD485" s="14"/>
      <c r="AE485" s="14"/>
      <c r="AT485" s="254" t="s">
        <v>209</v>
      </c>
      <c r="AU485" s="254" t="s">
        <v>87</v>
      </c>
      <c r="AV485" s="14" t="s">
        <v>87</v>
      </c>
      <c r="AW485" s="14" t="s">
        <v>33</v>
      </c>
      <c r="AX485" s="14" t="s">
        <v>85</v>
      </c>
      <c r="AY485" s="254" t="s">
        <v>199</v>
      </c>
    </row>
    <row r="486" s="2" customFormat="1" ht="24.15" customHeight="1">
      <c r="A486" s="39"/>
      <c r="B486" s="40"/>
      <c r="C486" s="220" t="s">
        <v>806</v>
      </c>
      <c r="D486" s="220" t="s">
        <v>202</v>
      </c>
      <c r="E486" s="221" t="s">
        <v>807</v>
      </c>
      <c r="F486" s="222" t="s">
        <v>808</v>
      </c>
      <c r="G486" s="223" t="s">
        <v>248</v>
      </c>
      <c r="H486" s="224">
        <v>4</v>
      </c>
      <c r="I486" s="225"/>
      <c r="J486" s="226">
        <f>ROUND(I486*H486,2)</f>
        <v>0</v>
      </c>
      <c r="K486" s="222" t="s">
        <v>206</v>
      </c>
      <c r="L486" s="45"/>
      <c r="M486" s="227" t="s">
        <v>1</v>
      </c>
      <c r="N486" s="228" t="s">
        <v>42</v>
      </c>
      <c r="O486" s="92"/>
      <c r="P486" s="229">
        <f>O486*H486</f>
        <v>0</v>
      </c>
      <c r="Q486" s="229">
        <v>0</v>
      </c>
      <c r="R486" s="229">
        <f>Q486*H486</f>
        <v>0</v>
      </c>
      <c r="S486" s="229">
        <v>0</v>
      </c>
      <c r="T486" s="230">
        <f>S486*H486</f>
        <v>0</v>
      </c>
      <c r="U486" s="39"/>
      <c r="V486" s="39"/>
      <c r="W486" s="39"/>
      <c r="X486" s="39"/>
      <c r="Y486" s="39"/>
      <c r="Z486" s="39"/>
      <c r="AA486" s="39"/>
      <c r="AB486" s="39"/>
      <c r="AC486" s="39"/>
      <c r="AD486" s="39"/>
      <c r="AE486" s="39"/>
      <c r="AR486" s="231" t="s">
        <v>313</v>
      </c>
      <c r="AT486" s="231" t="s">
        <v>202</v>
      </c>
      <c r="AU486" s="231" t="s">
        <v>87</v>
      </c>
      <c r="AY486" s="18" t="s">
        <v>199</v>
      </c>
      <c r="BE486" s="232">
        <f>IF(N486="základní",J486,0)</f>
        <v>0</v>
      </c>
      <c r="BF486" s="232">
        <f>IF(N486="snížená",J486,0)</f>
        <v>0</v>
      </c>
      <c r="BG486" s="232">
        <f>IF(N486="zákl. přenesená",J486,0)</f>
        <v>0</v>
      </c>
      <c r="BH486" s="232">
        <f>IF(N486="sníž. přenesená",J486,0)</f>
        <v>0</v>
      </c>
      <c r="BI486" s="232">
        <f>IF(N486="nulová",J486,0)</f>
        <v>0</v>
      </c>
      <c r="BJ486" s="18" t="s">
        <v>85</v>
      </c>
      <c r="BK486" s="232">
        <f>ROUND(I486*H486,2)</f>
        <v>0</v>
      </c>
      <c r="BL486" s="18" t="s">
        <v>313</v>
      </c>
      <c r="BM486" s="231" t="s">
        <v>809</v>
      </c>
    </row>
    <row r="487" s="2" customFormat="1" ht="24.15" customHeight="1">
      <c r="A487" s="39"/>
      <c r="B487" s="40"/>
      <c r="C487" s="220" t="s">
        <v>810</v>
      </c>
      <c r="D487" s="220" t="s">
        <v>202</v>
      </c>
      <c r="E487" s="221" t="s">
        <v>811</v>
      </c>
      <c r="F487" s="222" t="s">
        <v>812</v>
      </c>
      <c r="G487" s="223" t="s">
        <v>248</v>
      </c>
      <c r="H487" s="224">
        <v>6</v>
      </c>
      <c r="I487" s="225"/>
      <c r="J487" s="226">
        <f>ROUND(I487*H487,2)</f>
        <v>0</v>
      </c>
      <c r="K487" s="222" t="s">
        <v>206</v>
      </c>
      <c r="L487" s="45"/>
      <c r="M487" s="227" t="s">
        <v>1</v>
      </c>
      <c r="N487" s="228" t="s">
        <v>42</v>
      </c>
      <c r="O487" s="92"/>
      <c r="P487" s="229">
        <f>O487*H487</f>
        <v>0</v>
      </c>
      <c r="Q487" s="229">
        <v>0</v>
      </c>
      <c r="R487" s="229">
        <f>Q487*H487</f>
        <v>0</v>
      </c>
      <c r="S487" s="229">
        <v>0</v>
      </c>
      <c r="T487" s="230">
        <f>S487*H487</f>
        <v>0</v>
      </c>
      <c r="U487" s="39"/>
      <c r="V487" s="39"/>
      <c r="W487" s="39"/>
      <c r="X487" s="39"/>
      <c r="Y487" s="39"/>
      <c r="Z487" s="39"/>
      <c r="AA487" s="39"/>
      <c r="AB487" s="39"/>
      <c r="AC487" s="39"/>
      <c r="AD487" s="39"/>
      <c r="AE487" s="39"/>
      <c r="AR487" s="231" t="s">
        <v>313</v>
      </c>
      <c r="AT487" s="231" t="s">
        <v>202</v>
      </c>
      <c r="AU487" s="231" t="s">
        <v>87</v>
      </c>
      <c r="AY487" s="18" t="s">
        <v>199</v>
      </c>
      <c r="BE487" s="232">
        <f>IF(N487="základní",J487,0)</f>
        <v>0</v>
      </c>
      <c r="BF487" s="232">
        <f>IF(N487="snížená",J487,0)</f>
        <v>0</v>
      </c>
      <c r="BG487" s="232">
        <f>IF(N487="zákl. přenesená",J487,0)</f>
        <v>0</v>
      </c>
      <c r="BH487" s="232">
        <f>IF(N487="sníž. přenesená",J487,0)</f>
        <v>0</v>
      </c>
      <c r="BI487" s="232">
        <f>IF(N487="nulová",J487,0)</f>
        <v>0</v>
      </c>
      <c r="BJ487" s="18" t="s">
        <v>85</v>
      </c>
      <c r="BK487" s="232">
        <f>ROUND(I487*H487,2)</f>
        <v>0</v>
      </c>
      <c r="BL487" s="18" t="s">
        <v>313</v>
      </c>
      <c r="BM487" s="231" t="s">
        <v>813</v>
      </c>
    </row>
    <row r="488" s="2" customFormat="1" ht="24.15" customHeight="1">
      <c r="A488" s="39"/>
      <c r="B488" s="40"/>
      <c r="C488" s="220" t="s">
        <v>814</v>
      </c>
      <c r="D488" s="220" t="s">
        <v>202</v>
      </c>
      <c r="E488" s="221" t="s">
        <v>815</v>
      </c>
      <c r="F488" s="222" t="s">
        <v>816</v>
      </c>
      <c r="G488" s="223" t="s">
        <v>248</v>
      </c>
      <c r="H488" s="224">
        <v>4</v>
      </c>
      <c r="I488" s="225"/>
      <c r="J488" s="226">
        <f>ROUND(I488*H488,2)</f>
        <v>0</v>
      </c>
      <c r="K488" s="222" t="s">
        <v>206</v>
      </c>
      <c r="L488" s="45"/>
      <c r="M488" s="227" t="s">
        <v>1</v>
      </c>
      <c r="N488" s="228" t="s">
        <v>42</v>
      </c>
      <c r="O488" s="92"/>
      <c r="P488" s="229">
        <f>O488*H488</f>
        <v>0</v>
      </c>
      <c r="Q488" s="229">
        <v>0</v>
      </c>
      <c r="R488" s="229">
        <f>Q488*H488</f>
        <v>0</v>
      </c>
      <c r="S488" s="229">
        <v>0</v>
      </c>
      <c r="T488" s="230">
        <f>S488*H488</f>
        <v>0</v>
      </c>
      <c r="U488" s="39"/>
      <c r="V488" s="39"/>
      <c r="W488" s="39"/>
      <c r="X488" s="39"/>
      <c r="Y488" s="39"/>
      <c r="Z488" s="39"/>
      <c r="AA488" s="39"/>
      <c r="AB488" s="39"/>
      <c r="AC488" s="39"/>
      <c r="AD488" s="39"/>
      <c r="AE488" s="39"/>
      <c r="AR488" s="231" t="s">
        <v>313</v>
      </c>
      <c r="AT488" s="231" t="s">
        <v>202</v>
      </c>
      <c r="AU488" s="231" t="s">
        <v>87</v>
      </c>
      <c r="AY488" s="18" t="s">
        <v>199</v>
      </c>
      <c r="BE488" s="232">
        <f>IF(N488="základní",J488,0)</f>
        <v>0</v>
      </c>
      <c r="BF488" s="232">
        <f>IF(N488="snížená",J488,0)</f>
        <v>0</v>
      </c>
      <c r="BG488" s="232">
        <f>IF(N488="zákl. přenesená",J488,0)</f>
        <v>0</v>
      </c>
      <c r="BH488" s="232">
        <f>IF(N488="sníž. přenesená",J488,0)</f>
        <v>0</v>
      </c>
      <c r="BI488" s="232">
        <f>IF(N488="nulová",J488,0)</f>
        <v>0</v>
      </c>
      <c r="BJ488" s="18" t="s">
        <v>85</v>
      </c>
      <c r="BK488" s="232">
        <f>ROUND(I488*H488,2)</f>
        <v>0</v>
      </c>
      <c r="BL488" s="18" t="s">
        <v>313</v>
      </c>
      <c r="BM488" s="231" t="s">
        <v>817</v>
      </c>
    </row>
    <row r="489" s="2" customFormat="1" ht="21.75" customHeight="1">
      <c r="A489" s="39"/>
      <c r="B489" s="40"/>
      <c r="C489" s="220" t="s">
        <v>818</v>
      </c>
      <c r="D489" s="220" t="s">
        <v>202</v>
      </c>
      <c r="E489" s="221" t="s">
        <v>819</v>
      </c>
      <c r="F489" s="222" t="s">
        <v>820</v>
      </c>
      <c r="G489" s="223" t="s">
        <v>248</v>
      </c>
      <c r="H489" s="224">
        <v>6</v>
      </c>
      <c r="I489" s="225"/>
      <c r="J489" s="226">
        <f>ROUND(I489*H489,2)</f>
        <v>0</v>
      </c>
      <c r="K489" s="222" t="s">
        <v>206</v>
      </c>
      <c r="L489" s="45"/>
      <c r="M489" s="227" t="s">
        <v>1</v>
      </c>
      <c r="N489" s="228" t="s">
        <v>42</v>
      </c>
      <c r="O489" s="92"/>
      <c r="P489" s="229">
        <f>O489*H489</f>
        <v>0</v>
      </c>
      <c r="Q489" s="229">
        <v>0</v>
      </c>
      <c r="R489" s="229">
        <f>Q489*H489</f>
        <v>0</v>
      </c>
      <c r="S489" s="229">
        <v>0</v>
      </c>
      <c r="T489" s="230">
        <f>S489*H489</f>
        <v>0</v>
      </c>
      <c r="U489" s="39"/>
      <c r="V489" s="39"/>
      <c r="W489" s="39"/>
      <c r="X489" s="39"/>
      <c r="Y489" s="39"/>
      <c r="Z489" s="39"/>
      <c r="AA489" s="39"/>
      <c r="AB489" s="39"/>
      <c r="AC489" s="39"/>
      <c r="AD489" s="39"/>
      <c r="AE489" s="39"/>
      <c r="AR489" s="231" t="s">
        <v>313</v>
      </c>
      <c r="AT489" s="231" t="s">
        <v>202</v>
      </c>
      <c r="AU489" s="231" t="s">
        <v>87</v>
      </c>
      <c r="AY489" s="18" t="s">
        <v>199</v>
      </c>
      <c r="BE489" s="232">
        <f>IF(N489="základní",J489,0)</f>
        <v>0</v>
      </c>
      <c r="BF489" s="232">
        <f>IF(N489="snížená",J489,0)</f>
        <v>0</v>
      </c>
      <c r="BG489" s="232">
        <f>IF(N489="zákl. přenesená",J489,0)</f>
        <v>0</v>
      </c>
      <c r="BH489" s="232">
        <f>IF(N489="sníž. přenesená",J489,0)</f>
        <v>0</v>
      </c>
      <c r="BI489" s="232">
        <f>IF(N489="nulová",J489,0)</f>
        <v>0</v>
      </c>
      <c r="BJ489" s="18" t="s">
        <v>85</v>
      </c>
      <c r="BK489" s="232">
        <f>ROUND(I489*H489,2)</f>
        <v>0</v>
      </c>
      <c r="BL489" s="18" t="s">
        <v>313</v>
      </c>
      <c r="BM489" s="231" t="s">
        <v>821</v>
      </c>
    </row>
    <row r="490" s="2" customFormat="1" ht="24.15" customHeight="1">
      <c r="A490" s="39"/>
      <c r="B490" s="40"/>
      <c r="C490" s="220" t="s">
        <v>822</v>
      </c>
      <c r="D490" s="220" t="s">
        <v>202</v>
      </c>
      <c r="E490" s="221" t="s">
        <v>823</v>
      </c>
      <c r="F490" s="222" t="s">
        <v>824</v>
      </c>
      <c r="G490" s="223" t="s">
        <v>248</v>
      </c>
      <c r="H490" s="224">
        <v>7</v>
      </c>
      <c r="I490" s="225"/>
      <c r="J490" s="226">
        <f>ROUND(I490*H490,2)</f>
        <v>0</v>
      </c>
      <c r="K490" s="222" t="s">
        <v>206</v>
      </c>
      <c r="L490" s="45"/>
      <c r="M490" s="227" t="s">
        <v>1</v>
      </c>
      <c r="N490" s="228" t="s">
        <v>42</v>
      </c>
      <c r="O490" s="92"/>
      <c r="P490" s="229">
        <f>O490*H490</f>
        <v>0</v>
      </c>
      <c r="Q490" s="229">
        <v>0</v>
      </c>
      <c r="R490" s="229">
        <f>Q490*H490</f>
        <v>0</v>
      </c>
      <c r="S490" s="229">
        <v>0</v>
      </c>
      <c r="T490" s="230">
        <f>S490*H490</f>
        <v>0</v>
      </c>
      <c r="U490" s="39"/>
      <c r="V490" s="39"/>
      <c r="W490" s="39"/>
      <c r="X490" s="39"/>
      <c r="Y490" s="39"/>
      <c r="Z490" s="39"/>
      <c r="AA490" s="39"/>
      <c r="AB490" s="39"/>
      <c r="AC490" s="39"/>
      <c r="AD490" s="39"/>
      <c r="AE490" s="39"/>
      <c r="AR490" s="231" t="s">
        <v>313</v>
      </c>
      <c r="AT490" s="231" t="s">
        <v>202</v>
      </c>
      <c r="AU490" s="231" t="s">
        <v>87</v>
      </c>
      <c r="AY490" s="18" t="s">
        <v>199</v>
      </c>
      <c r="BE490" s="232">
        <f>IF(N490="základní",J490,0)</f>
        <v>0</v>
      </c>
      <c r="BF490" s="232">
        <f>IF(N490="snížená",J490,0)</f>
        <v>0</v>
      </c>
      <c r="BG490" s="232">
        <f>IF(N490="zákl. přenesená",J490,0)</f>
        <v>0</v>
      </c>
      <c r="BH490" s="232">
        <f>IF(N490="sníž. přenesená",J490,0)</f>
        <v>0</v>
      </c>
      <c r="BI490" s="232">
        <f>IF(N490="nulová",J490,0)</f>
        <v>0</v>
      </c>
      <c r="BJ490" s="18" t="s">
        <v>85</v>
      </c>
      <c r="BK490" s="232">
        <f>ROUND(I490*H490,2)</f>
        <v>0</v>
      </c>
      <c r="BL490" s="18" t="s">
        <v>313</v>
      </c>
      <c r="BM490" s="231" t="s">
        <v>825</v>
      </c>
    </row>
    <row r="491" s="13" customFormat="1">
      <c r="A491" s="13"/>
      <c r="B491" s="233"/>
      <c r="C491" s="234"/>
      <c r="D491" s="235" t="s">
        <v>209</v>
      </c>
      <c r="E491" s="236" t="s">
        <v>1</v>
      </c>
      <c r="F491" s="237" t="s">
        <v>826</v>
      </c>
      <c r="G491" s="234"/>
      <c r="H491" s="236" t="s">
        <v>1</v>
      </c>
      <c r="I491" s="238"/>
      <c r="J491" s="234"/>
      <c r="K491" s="234"/>
      <c r="L491" s="239"/>
      <c r="M491" s="240"/>
      <c r="N491" s="241"/>
      <c r="O491" s="241"/>
      <c r="P491" s="241"/>
      <c r="Q491" s="241"/>
      <c r="R491" s="241"/>
      <c r="S491" s="241"/>
      <c r="T491" s="242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T491" s="243" t="s">
        <v>209</v>
      </c>
      <c r="AU491" s="243" t="s">
        <v>87</v>
      </c>
      <c r="AV491" s="13" t="s">
        <v>85</v>
      </c>
      <c r="AW491" s="13" t="s">
        <v>33</v>
      </c>
      <c r="AX491" s="13" t="s">
        <v>77</v>
      </c>
      <c r="AY491" s="243" t="s">
        <v>199</v>
      </c>
    </row>
    <row r="492" s="14" customFormat="1">
      <c r="A492" s="14"/>
      <c r="B492" s="244"/>
      <c r="C492" s="245"/>
      <c r="D492" s="235" t="s">
        <v>209</v>
      </c>
      <c r="E492" s="246" t="s">
        <v>1</v>
      </c>
      <c r="F492" s="247" t="s">
        <v>207</v>
      </c>
      <c r="G492" s="245"/>
      <c r="H492" s="248">
        <v>4</v>
      </c>
      <c r="I492" s="249"/>
      <c r="J492" s="245"/>
      <c r="K492" s="245"/>
      <c r="L492" s="250"/>
      <c r="M492" s="251"/>
      <c r="N492" s="252"/>
      <c r="O492" s="252"/>
      <c r="P492" s="252"/>
      <c r="Q492" s="252"/>
      <c r="R492" s="252"/>
      <c r="S492" s="252"/>
      <c r="T492" s="253"/>
      <c r="U492" s="14"/>
      <c r="V492" s="14"/>
      <c r="W492" s="14"/>
      <c r="X492" s="14"/>
      <c r="Y492" s="14"/>
      <c r="Z492" s="14"/>
      <c r="AA492" s="14"/>
      <c r="AB492" s="14"/>
      <c r="AC492" s="14"/>
      <c r="AD492" s="14"/>
      <c r="AE492" s="14"/>
      <c r="AT492" s="254" t="s">
        <v>209</v>
      </c>
      <c r="AU492" s="254" t="s">
        <v>87</v>
      </c>
      <c r="AV492" s="14" t="s">
        <v>87</v>
      </c>
      <c r="AW492" s="14" t="s">
        <v>33</v>
      </c>
      <c r="AX492" s="14" t="s">
        <v>77</v>
      </c>
      <c r="AY492" s="254" t="s">
        <v>199</v>
      </c>
    </row>
    <row r="493" s="13" customFormat="1">
      <c r="A493" s="13"/>
      <c r="B493" s="233"/>
      <c r="C493" s="234"/>
      <c r="D493" s="235" t="s">
        <v>209</v>
      </c>
      <c r="E493" s="236" t="s">
        <v>1</v>
      </c>
      <c r="F493" s="237" t="s">
        <v>827</v>
      </c>
      <c r="G493" s="234"/>
      <c r="H493" s="236" t="s">
        <v>1</v>
      </c>
      <c r="I493" s="238"/>
      <c r="J493" s="234"/>
      <c r="K493" s="234"/>
      <c r="L493" s="239"/>
      <c r="M493" s="240"/>
      <c r="N493" s="241"/>
      <c r="O493" s="241"/>
      <c r="P493" s="241"/>
      <c r="Q493" s="241"/>
      <c r="R493" s="241"/>
      <c r="S493" s="241"/>
      <c r="T493" s="242"/>
      <c r="U493" s="13"/>
      <c r="V493" s="13"/>
      <c r="W493" s="13"/>
      <c r="X493" s="13"/>
      <c r="Y493" s="13"/>
      <c r="Z493" s="13"/>
      <c r="AA493" s="13"/>
      <c r="AB493" s="13"/>
      <c r="AC493" s="13"/>
      <c r="AD493" s="13"/>
      <c r="AE493" s="13"/>
      <c r="AT493" s="243" t="s">
        <v>209</v>
      </c>
      <c r="AU493" s="243" t="s">
        <v>87</v>
      </c>
      <c r="AV493" s="13" t="s">
        <v>85</v>
      </c>
      <c r="AW493" s="13" t="s">
        <v>33</v>
      </c>
      <c r="AX493" s="13" t="s">
        <v>77</v>
      </c>
      <c r="AY493" s="243" t="s">
        <v>199</v>
      </c>
    </row>
    <row r="494" s="14" customFormat="1">
      <c r="A494" s="14"/>
      <c r="B494" s="244"/>
      <c r="C494" s="245"/>
      <c r="D494" s="235" t="s">
        <v>209</v>
      </c>
      <c r="E494" s="246" t="s">
        <v>1</v>
      </c>
      <c r="F494" s="247" t="s">
        <v>109</v>
      </c>
      <c r="G494" s="245"/>
      <c r="H494" s="248">
        <v>3</v>
      </c>
      <c r="I494" s="249"/>
      <c r="J494" s="245"/>
      <c r="K494" s="245"/>
      <c r="L494" s="250"/>
      <c r="M494" s="251"/>
      <c r="N494" s="252"/>
      <c r="O494" s="252"/>
      <c r="P494" s="252"/>
      <c r="Q494" s="252"/>
      <c r="R494" s="252"/>
      <c r="S494" s="252"/>
      <c r="T494" s="253"/>
      <c r="U494" s="14"/>
      <c r="V494" s="14"/>
      <c r="W494" s="14"/>
      <c r="X494" s="14"/>
      <c r="Y494" s="14"/>
      <c r="Z494" s="14"/>
      <c r="AA494" s="14"/>
      <c r="AB494" s="14"/>
      <c r="AC494" s="14"/>
      <c r="AD494" s="14"/>
      <c r="AE494" s="14"/>
      <c r="AT494" s="254" t="s">
        <v>209</v>
      </c>
      <c r="AU494" s="254" t="s">
        <v>87</v>
      </c>
      <c r="AV494" s="14" t="s">
        <v>87</v>
      </c>
      <c r="AW494" s="14" t="s">
        <v>33</v>
      </c>
      <c r="AX494" s="14" t="s">
        <v>77</v>
      </c>
      <c r="AY494" s="254" t="s">
        <v>199</v>
      </c>
    </row>
    <row r="495" s="15" customFormat="1">
      <c r="A495" s="15"/>
      <c r="B495" s="269"/>
      <c r="C495" s="270"/>
      <c r="D495" s="235" t="s">
        <v>209</v>
      </c>
      <c r="E495" s="271" t="s">
        <v>1</v>
      </c>
      <c r="F495" s="272" t="s">
        <v>583</v>
      </c>
      <c r="G495" s="270"/>
      <c r="H495" s="273">
        <v>7</v>
      </c>
      <c r="I495" s="274"/>
      <c r="J495" s="270"/>
      <c r="K495" s="270"/>
      <c r="L495" s="275"/>
      <c r="M495" s="276"/>
      <c r="N495" s="277"/>
      <c r="O495" s="277"/>
      <c r="P495" s="277"/>
      <c r="Q495" s="277"/>
      <c r="R495" s="277"/>
      <c r="S495" s="277"/>
      <c r="T495" s="278"/>
      <c r="U495" s="15"/>
      <c r="V495" s="15"/>
      <c r="W495" s="15"/>
      <c r="X495" s="15"/>
      <c r="Y495" s="15"/>
      <c r="Z495" s="15"/>
      <c r="AA495" s="15"/>
      <c r="AB495" s="15"/>
      <c r="AC495" s="15"/>
      <c r="AD495" s="15"/>
      <c r="AE495" s="15"/>
      <c r="AT495" s="279" t="s">
        <v>209</v>
      </c>
      <c r="AU495" s="279" t="s">
        <v>87</v>
      </c>
      <c r="AV495" s="15" t="s">
        <v>207</v>
      </c>
      <c r="AW495" s="15" t="s">
        <v>33</v>
      </c>
      <c r="AX495" s="15" t="s">
        <v>85</v>
      </c>
      <c r="AY495" s="279" t="s">
        <v>199</v>
      </c>
    </row>
    <row r="496" s="2" customFormat="1" ht="21.75" customHeight="1">
      <c r="A496" s="39"/>
      <c r="B496" s="40"/>
      <c r="C496" s="220" t="s">
        <v>828</v>
      </c>
      <c r="D496" s="220" t="s">
        <v>202</v>
      </c>
      <c r="E496" s="221" t="s">
        <v>829</v>
      </c>
      <c r="F496" s="222" t="s">
        <v>830</v>
      </c>
      <c r="G496" s="223" t="s">
        <v>248</v>
      </c>
      <c r="H496" s="224">
        <v>6</v>
      </c>
      <c r="I496" s="225"/>
      <c r="J496" s="226">
        <f>ROUND(I496*H496,2)</f>
        <v>0</v>
      </c>
      <c r="K496" s="222" t="s">
        <v>206</v>
      </c>
      <c r="L496" s="45"/>
      <c r="M496" s="227" t="s">
        <v>1</v>
      </c>
      <c r="N496" s="228" t="s">
        <v>42</v>
      </c>
      <c r="O496" s="92"/>
      <c r="P496" s="229">
        <f>O496*H496</f>
        <v>0</v>
      </c>
      <c r="Q496" s="229">
        <v>0</v>
      </c>
      <c r="R496" s="229">
        <f>Q496*H496</f>
        <v>0</v>
      </c>
      <c r="S496" s="229">
        <v>0</v>
      </c>
      <c r="T496" s="230">
        <f>S496*H496</f>
        <v>0</v>
      </c>
      <c r="U496" s="39"/>
      <c r="V496" s="39"/>
      <c r="W496" s="39"/>
      <c r="X496" s="39"/>
      <c r="Y496" s="39"/>
      <c r="Z496" s="39"/>
      <c r="AA496" s="39"/>
      <c r="AB496" s="39"/>
      <c r="AC496" s="39"/>
      <c r="AD496" s="39"/>
      <c r="AE496" s="39"/>
      <c r="AR496" s="231" t="s">
        <v>313</v>
      </c>
      <c r="AT496" s="231" t="s">
        <v>202</v>
      </c>
      <c r="AU496" s="231" t="s">
        <v>87</v>
      </c>
      <c r="AY496" s="18" t="s">
        <v>199</v>
      </c>
      <c r="BE496" s="232">
        <f>IF(N496="základní",J496,0)</f>
        <v>0</v>
      </c>
      <c r="BF496" s="232">
        <f>IF(N496="snížená",J496,0)</f>
        <v>0</v>
      </c>
      <c r="BG496" s="232">
        <f>IF(N496="zákl. přenesená",J496,0)</f>
        <v>0</v>
      </c>
      <c r="BH496" s="232">
        <f>IF(N496="sníž. přenesená",J496,0)</f>
        <v>0</v>
      </c>
      <c r="BI496" s="232">
        <f>IF(N496="nulová",J496,0)</f>
        <v>0</v>
      </c>
      <c r="BJ496" s="18" t="s">
        <v>85</v>
      </c>
      <c r="BK496" s="232">
        <f>ROUND(I496*H496,2)</f>
        <v>0</v>
      </c>
      <c r="BL496" s="18" t="s">
        <v>313</v>
      </c>
      <c r="BM496" s="231" t="s">
        <v>831</v>
      </c>
    </row>
    <row r="497" s="13" customFormat="1">
      <c r="A497" s="13"/>
      <c r="B497" s="233"/>
      <c r="C497" s="234"/>
      <c r="D497" s="235" t="s">
        <v>209</v>
      </c>
      <c r="E497" s="236" t="s">
        <v>1</v>
      </c>
      <c r="F497" s="237" t="s">
        <v>826</v>
      </c>
      <c r="G497" s="234"/>
      <c r="H497" s="236" t="s">
        <v>1</v>
      </c>
      <c r="I497" s="238"/>
      <c r="J497" s="234"/>
      <c r="K497" s="234"/>
      <c r="L497" s="239"/>
      <c r="M497" s="240"/>
      <c r="N497" s="241"/>
      <c r="O497" s="241"/>
      <c r="P497" s="241"/>
      <c r="Q497" s="241"/>
      <c r="R497" s="241"/>
      <c r="S497" s="241"/>
      <c r="T497" s="242"/>
      <c r="U497" s="13"/>
      <c r="V497" s="13"/>
      <c r="W497" s="13"/>
      <c r="X497" s="13"/>
      <c r="Y497" s="13"/>
      <c r="Z497" s="13"/>
      <c r="AA497" s="13"/>
      <c r="AB497" s="13"/>
      <c r="AC497" s="13"/>
      <c r="AD497" s="13"/>
      <c r="AE497" s="13"/>
      <c r="AT497" s="243" t="s">
        <v>209</v>
      </c>
      <c r="AU497" s="243" t="s">
        <v>87</v>
      </c>
      <c r="AV497" s="13" t="s">
        <v>85</v>
      </c>
      <c r="AW497" s="13" t="s">
        <v>33</v>
      </c>
      <c r="AX497" s="13" t="s">
        <v>77</v>
      </c>
      <c r="AY497" s="243" t="s">
        <v>199</v>
      </c>
    </row>
    <row r="498" s="14" customFormat="1">
      <c r="A498" s="14"/>
      <c r="B498" s="244"/>
      <c r="C498" s="245"/>
      <c r="D498" s="235" t="s">
        <v>209</v>
      </c>
      <c r="E498" s="246" t="s">
        <v>1</v>
      </c>
      <c r="F498" s="247" t="s">
        <v>832</v>
      </c>
      <c r="G498" s="245"/>
      <c r="H498" s="248">
        <v>6</v>
      </c>
      <c r="I498" s="249"/>
      <c r="J498" s="245"/>
      <c r="K498" s="245"/>
      <c r="L498" s="250"/>
      <c r="M498" s="251"/>
      <c r="N498" s="252"/>
      <c r="O498" s="252"/>
      <c r="P498" s="252"/>
      <c r="Q498" s="252"/>
      <c r="R498" s="252"/>
      <c r="S498" s="252"/>
      <c r="T498" s="253"/>
      <c r="U498" s="14"/>
      <c r="V498" s="14"/>
      <c r="W498" s="14"/>
      <c r="X498" s="14"/>
      <c r="Y498" s="14"/>
      <c r="Z498" s="14"/>
      <c r="AA498" s="14"/>
      <c r="AB498" s="14"/>
      <c r="AC498" s="14"/>
      <c r="AD498" s="14"/>
      <c r="AE498" s="14"/>
      <c r="AT498" s="254" t="s">
        <v>209</v>
      </c>
      <c r="AU498" s="254" t="s">
        <v>87</v>
      </c>
      <c r="AV498" s="14" t="s">
        <v>87</v>
      </c>
      <c r="AW498" s="14" t="s">
        <v>33</v>
      </c>
      <c r="AX498" s="14" t="s">
        <v>85</v>
      </c>
      <c r="AY498" s="254" t="s">
        <v>199</v>
      </c>
    </row>
    <row r="499" s="2" customFormat="1" ht="16.5" customHeight="1">
      <c r="A499" s="39"/>
      <c r="B499" s="40"/>
      <c r="C499" s="220" t="s">
        <v>833</v>
      </c>
      <c r="D499" s="220" t="s">
        <v>202</v>
      </c>
      <c r="E499" s="221" t="s">
        <v>834</v>
      </c>
      <c r="F499" s="222" t="s">
        <v>835</v>
      </c>
      <c r="G499" s="223" t="s">
        <v>248</v>
      </c>
      <c r="H499" s="224">
        <v>3</v>
      </c>
      <c r="I499" s="225"/>
      <c r="J499" s="226">
        <f>ROUND(I499*H499,2)</f>
        <v>0</v>
      </c>
      <c r="K499" s="222" t="s">
        <v>206</v>
      </c>
      <c r="L499" s="45"/>
      <c r="M499" s="227" t="s">
        <v>1</v>
      </c>
      <c r="N499" s="228" t="s">
        <v>42</v>
      </c>
      <c r="O499" s="92"/>
      <c r="P499" s="229">
        <f>O499*H499</f>
        <v>0</v>
      </c>
      <c r="Q499" s="229">
        <v>0</v>
      </c>
      <c r="R499" s="229">
        <f>Q499*H499</f>
        <v>0</v>
      </c>
      <c r="S499" s="229">
        <v>0</v>
      </c>
      <c r="T499" s="230">
        <f>S499*H499</f>
        <v>0</v>
      </c>
      <c r="U499" s="39"/>
      <c r="V499" s="39"/>
      <c r="W499" s="39"/>
      <c r="X499" s="39"/>
      <c r="Y499" s="39"/>
      <c r="Z499" s="39"/>
      <c r="AA499" s="39"/>
      <c r="AB499" s="39"/>
      <c r="AC499" s="39"/>
      <c r="AD499" s="39"/>
      <c r="AE499" s="39"/>
      <c r="AR499" s="231" t="s">
        <v>313</v>
      </c>
      <c r="AT499" s="231" t="s">
        <v>202</v>
      </c>
      <c r="AU499" s="231" t="s">
        <v>87</v>
      </c>
      <c r="AY499" s="18" t="s">
        <v>199</v>
      </c>
      <c r="BE499" s="232">
        <f>IF(N499="základní",J499,0)</f>
        <v>0</v>
      </c>
      <c r="BF499" s="232">
        <f>IF(N499="snížená",J499,0)</f>
        <v>0</v>
      </c>
      <c r="BG499" s="232">
        <f>IF(N499="zákl. přenesená",J499,0)</f>
        <v>0</v>
      </c>
      <c r="BH499" s="232">
        <f>IF(N499="sníž. přenesená",J499,0)</f>
        <v>0</v>
      </c>
      <c r="BI499" s="232">
        <f>IF(N499="nulová",J499,0)</f>
        <v>0</v>
      </c>
      <c r="BJ499" s="18" t="s">
        <v>85</v>
      </c>
      <c r="BK499" s="232">
        <f>ROUND(I499*H499,2)</f>
        <v>0</v>
      </c>
      <c r="BL499" s="18" t="s">
        <v>313</v>
      </c>
      <c r="BM499" s="231" t="s">
        <v>836</v>
      </c>
    </row>
    <row r="500" s="2" customFormat="1" ht="37.8" customHeight="1">
      <c r="A500" s="39"/>
      <c r="B500" s="40"/>
      <c r="C500" s="220" t="s">
        <v>837</v>
      </c>
      <c r="D500" s="220" t="s">
        <v>202</v>
      </c>
      <c r="E500" s="221" t="s">
        <v>838</v>
      </c>
      <c r="F500" s="222" t="s">
        <v>839</v>
      </c>
      <c r="G500" s="223" t="s">
        <v>248</v>
      </c>
      <c r="H500" s="224">
        <v>1</v>
      </c>
      <c r="I500" s="225"/>
      <c r="J500" s="226">
        <f>ROUND(I500*H500,2)</f>
        <v>0</v>
      </c>
      <c r="K500" s="222" t="s">
        <v>206</v>
      </c>
      <c r="L500" s="45"/>
      <c r="M500" s="227" t="s">
        <v>1</v>
      </c>
      <c r="N500" s="228" t="s">
        <v>42</v>
      </c>
      <c r="O500" s="92"/>
      <c r="P500" s="229">
        <f>O500*H500</f>
        <v>0</v>
      </c>
      <c r="Q500" s="229">
        <v>0</v>
      </c>
      <c r="R500" s="229">
        <f>Q500*H500</f>
        <v>0</v>
      </c>
      <c r="S500" s="229">
        <v>0.16600000000000001</v>
      </c>
      <c r="T500" s="230">
        <f>S500*H500</f>
        <v>0.16600000000000001</v>
      </c>
      <c r="U500" s="39"/>
      <c r="V500" s="39"/>
      <c r="W500" s="39"/>
      <c r="X500" s="39"/>
      <c r="Y500" s="39"/>
      <c r="Z500" s="39"/>
      <c r="AA500" s="39"/>
      <c r="AB500" s="39"/>
      <c r="AC500" s="39"/>
      <c r="AD500" s="39"/>
      <c r="AE500" s="39"/>
      <c r="AR500" s="231" t="s">
        <v>313</v>
      </c>
      <c r="AT500" s="231" t="s">
        <v>202</v>
      </c>
      <c r="AU500" s="231" t="s">
        <v>87</v>
      </c>
      <c r="AY500" s="18" t="s">
        <v>199</v>
      </c>
      <c r="BE500" s="232">
        <f>IF(N500="základní",J500,0)</f>
        <v>0</v>
      </c>
      <c r="BF500" s="232">
        <f>IF(N500="snížená",J500,0)</f>
        <v>0</v>
      </c>
      <c r="BG500" s="232">
        <f>IF(N500="zákl. přenesená",J500,0)</f>
        <v>0</v>
      </c>
      <c r="BH500" s="232">
        <f>IF(N500="sníž. přenesená",J500,0)</f>
        <v>0</v>
      </c>
      <c r="BI500" s="232">
        <f>IF(N500="nulová",J500,0)</f>
        <v>0</v>
      </c>
      <c r="BJ500" s="18" t="s">
        <v>85</v>
      </c>
      <c r="BK500" s="232">
        <f>ROUND(I500*H500,2)</f>
        <v>0</v>
      </c>
      <c r="BL500" s="18" t="s">
        <v>313</v>
      </c>
      <c r="BM500" s="231" t="s">
        <v>840</v>
      </c>
    </row>
    <row r="501" s="13" customFormat="1">
      <c r="A501" s="13"/>
      <c r="B501" s="233"/>
      <c r="C501" s="234"/>
      <c r="D501" s="235" t="s">
        <v>209</v>
      </c>
      <c r="E501" s="236" t="s">
        <v>1</v>
      </c>
      <c r="F501" s="237" t="s">
        <v>841</v>
      </c>
      <c r="G501" s="234"/>
      <c r="H501" s="236" t="s">
        <v>1</v>
      </c>
      <c r="I501" s="238"/>
      <c r="J501" s="234"/>
      <c r="K501" s="234"/>
      <c r="L501" s="239"/>
      <c r="M501" s="240"/>
      <c r="N501" s="241"/>
      <c r="O501" s="241"/>
      <c r="P501" s="241"/>
      <c r="Q501" s="241"/>
      <c r="R501" s="241"/>
      <c r="S501" s="241"/>
      <c r="T501" s="242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T501" s="243" t="s">
        <v>209</v>
      </c>
      <c r="AU501" s="243" t="s">
        <v>87</v>
      </c>
      <c r="AV501" s="13" t="s">
        <v>85</v>
      </c>
      <c r="AW501" s="13" t="s">
        <v>33</v>
      </c>
      <c r="AX501" s="13" t="s">
        <v>77</v>
      </c>
      <c r="AY501" s="243" t="s">
        <v>199</v>
      </c>
    </row>
    <row r="502" s="14" customFormat="1">
      <c r="A502" s="14"/>
      <c r="B502" s="244"/>
      <c r="C502" s="245"/>
      <c r="D502" s="235" t="s">
        <v>209</v>
      </c>
      <c r="E502" s="246" t="s">
        <v>1</v>
      </c>
      <c r="F502" s="247" t="s">
        <v>85</v>
      </c>
      <c r="G502" s="245"/>
      <c r="H502" s="248">
        <v>1</v>
      </c>
      <c r="I502" s="249"/>
      <c r="J502" s="245"/>
      <c r="K502" s="245"/>
      <c r="L502" s="250"/>
      <c r="M502" s="251"/>
      <c r="N502" s="252"/>
      <c r="O502" s="252"/>
      <c r="P502" s="252"/>
      <c r="Q502" s="252"/>
      <c r="R502" s="252"/>
      <c r="S502" s="252"/>
      <c r="T502" s="253"/>
      <c r="U502" s="14"/>
      <c r="V502" s="14"/>
      <c r="W502" s="14"/>
      <c r="X502" s="14"/>
      <c r="Y502" s="14"/>
      <c r="Z502" s="14"/>
      <c r="AA502" s="14"/>
      <c r="AB502" s="14"/>
      <c r="AC502" s="14"/>
      <c r="AD502" s="14"/>
      <c r="AE502" s="14"/>
      <c r="AT502" s="254" t="s">
        <v>209</v>
      </c>
      <c r="AU502" s="254" t="s">
        <v>87</v>
      </c>
      <c r="AV502" s="14" t="s">
        <v>87</v>
      </c>
      <c r="AW502" s="14" t="s">
        <v>33</v>
      </c>
      <c r="AX502" s="14" t="s">
        <v>85</v>
      </c>
      <c r="AY502" s="254" t="s">
        <v>199</v>
      </c>
    </row>
    <row r="503" s="2" customFormat="1" ht="49.05" customHeight="1">
      <c r="A503" s="39"/>
      <c r="B503" s="40"/>
      <c r="C503" s="220" t="s">
        <v>842</v>
      </c>
      <c r="D503" s="220" t="s">
        <v>202</v>
      </c>
      <c r="E503" s="221" t="s">
        <v>843</v>
      </c>
      <c r="F503" s="222" t="s">
        <v>844</v>
      </c>
      <c r="G503" s="223" t="s">
        <v>308</v>
      </c>
      <c r="H503" s="224">
        <v>0.61299999999999999</v>
      </c>
      <c r="I503" s="225"/>
      <c r="J503" s="226">
        <f>ROUND(I503*H503,2)</f>
        <v>0</v>
      </c>
      <c r="K503" s="222" t="s">
        <v>206</v>
      </c>
      <c r="L503" s="45"/>
      <c r="M503" s="227" t="s">
        <v>1</v>
      </c>
      <c r="N503" s="228" t="s">
        <v>42</v>
      </c>
      <c r="O503" s="92"/>
      <c r="P503" s="229">
        <f>O503*H503</f>
        <v>0</v>
      </c>
      <c r="Q503" s="229">
        <v>0</v>
      </c>
      <c r="R503" s="229">
        <f>Q503*H503</f>
        <v>0</v>
      </c>
      <c r="S503" s="229">
        <v>0</v>
      </c>
      <c r="T503" s="230">
        <f>S503*H503</f>
        <v>0</v>
      </c>
      <c r="U503" s="39"/>
      <c r="V503" s="39"/>
      <c r="W503" s="39"/>
      <c r="X503" s="39"/>
      <c r="Y503" s="39"/>
      <c r="Z503" s="39"/>
      <c r="AA503" s="39"/>
      <c r="AB503" s="39"/>
      <c r="AC503" s="39"/>
      <c r="AD503" s="39"/>
      <c r="AE503" s="39"/>
      <c r="AR503" s="231" t="s">
        <v>313</v>
      </c>
      <c r="AT503" s="231" t="s">
        <v>202</v>
      </c>
      <c r="AU503" s="231" t="s">
        <v>87</v>
      </c>
      <c r="AY503" s="18" t="s">
        <v>199</v>
      </c>
      <c r="BE503" s="232">
        <f>IF(N503="základní",J503,0)</f>
        <v>0</v>
      </c>
      <c r="BF503" s="232">
        <f>IF(N503="snížená",J503,0)</f>
        <v>0</v>
      </c>
      <c r="BG503" s="232">
        <f>IF(N503="zákl. přenesená",J503,0)</f>
        <v>0</v>
      </c>
      <c r="BH503" s="232">
        <f>IF(N503="sníž. přenesená",J503,0)</f>
        <v>0</v>
      </c>
      <c r="BI503" s="232">
        <f>IF(N503="nulová",J503,0)</f>
        <v>0</v>
      </c>
      <c r="BJ503" s="18" t="s">
        <v>85</v>
      </c>
      <c r="BK503" s="232">
        <f>ROUND(I503*H503,2)</f>
        <v>0</v>
      </c>
      <c r="BL503" s="18" t="s">
        <v>313</v>
      </c>
      <c r="BM503" s="231" t="s">
        <v>845</v>
      </c>
    </row>
    <row r="504" s="2" customFormat="1" ht="49.05" customHeight="1">
      <c r="A504" s="39"/>
      <c r="B504" s="40"/>
      <c r="C504" s="220" t="s">
        <v>846</v>
      </c>
      <c r="D504" s="220" t="s">
        <v>202</v>
      </c>
      <c r="E504" s="221" t="s">
        <v>847</v>
      </c>
      <c r="F504" s="222" t="s">
        <v>848</v>
      </c>
      <c r="G504" s="223" t="s">
        <v>308</v>
      </c>
      <c r="H504" s="224">
        <v>0.61299999999999999</v>
      </c>
      <c r="I504" s="225"/>
      <c r="J504" s="226">
        <f>ROUND(I504*H504,2)</f>
        <v>0</v>
      </c>
      <c r="K504" s="222" t="s">
        <v>206</v>
      </c>
      <c r="L504" s="45"/>
      <c r="M504" s="227" t="s">
        <v>1</v>
      </c>
      <c r="N504" s="228" t="s">
        <v>42</v>
      </c>
      <c r="O504" s="92"/>
      <c r="P504" s="229">
        <f>O504*H504</f>
        <v>0</v>
      </c>
      <c r="Q504" s="229">
        <v>0</v>
      </c>
      <c r="R504" s="229">
        <f>Q504*H504</f>
        <v>0</v>
      </c>
      <c r="S504" s="229">
        <v>0</v>
      </c>
      <c r="T504" s="230">
        <f>S504*H504</f>
        <v>0</v>
      </c>
      <c r="U504" s="39"/>
      <c r="V504" s="39"/>
      <c r="W504" s="39"/>
      <c r="X504" s="39"/>
      <c r="Y504" s="39"/>
      <c r="Z504" s="39"/>
      <c r="AA504" s="39"/>
      <c r="AB504" s="39"/>
      <c r="AC504" s="39"/>
      <c r="AD504" s="39"/>
      <c r="AE504" s="39"/>
      <c r="AR504" s="231" t="s">
        <v>313</v>
      </c>
      <c r="AT504" s="231" t="s">
        <v>202</v>
      </c>
      <c r="AU504" s="231" t="s">
        <v>87</v>
      </c>
      <c r="AY504" s="18" t="s">
        <v>199</v>
      </c>
      <c r="BE504" s="232">
        <f>IF(N504="základní",J504,0)</f>
        <v>0</v>
      </c>
      <c r="BF504" s="232">
        <f>IF(N504="snížená",J504,0)</f>
        <v>0</v>
      </c>
      <c r="BG504" s="232">
        <f>IF(N504="zákl. přenesená",J504,0)</f>
        <v>0</v>
      </c>
      <c r="BH504" s="232">
        <f>IF(N504="sníž. přenesená",J504,0)</f>
        <v>0</v>
      </c>
      <c r="BI504" s="232">
        <f>IF(N504="nulová",J504,0)</f>
        <v>0</v>
      </c>
      <c r="BJ504" s="18" t="s">
        <v>85</v>
      </c>
      <c r="BK504" s="232">
        <f>ROUND(I504*H504,2)</f>
        <v>0</v>
      </c>
      <c r="BL504" s="18" t="s">
        <v>313</v>
      </c>
      <c r="BM504" s="231" t="s">
        <v>849</v>
      </c>
    </row>
    <row r="505" s="2" customFormat="1" ht="49.05" customHeight="1">
      <c r="A505" s="39"/>
      <c r="B505" s="40"/>
      <c r="C505" s="220" t="s">
        <v>850</v>
      </c>
      <c r="D505" s="220" t="s">
        <v>202</v>
      </c>
      <c r="E505" s="221" t="s">
        <v>851</v>
      </c>
      <c r="F505" s="222" t="s">
        <v>852</v>
      </c>
      <c r="G505" s="223" t="s">
        <v>308</v>
      </c>
      <c r="H505" s="224">
        <v>0.61299999999999999</v>
      </c>
      <c r="I505" s="225"/>
      <c r="J505" s="226">
        <f>ROUND(I505*H505,2)</f>
        <v>0</v>
      </c>
      <c r="K505" s="222" t="s">
        <v>206</v>
      </c>
      <c r="L505" s="45"/>
      <c r="M505" s="227" t="s">
        <v>1</v>
      </c>
      <c r="N505" s="228" t="s">
        <v>42</v>
      </c>
      <c r="O505" s="92"/>
      <c r="P505" s="229">
        <f>O505*H505</f>
        <v>0</v>
      </c>
      <c r="Q505" s="229">
        <v>0</v>
      </c>
      <c r="R505" s="229">
        <f>Q505*H505</f>
        <v>0</v>
      </c>
      <c r="S505" s="229">
        <v>0</v>
      </c>
      <c r="T505" s="230">
        <f>S505*H505</f>
        <v>0</v>
      </c>
      <c r="U505" s="39"/>
      <c r="V505" s="39"/>
      <c r="W505" s="39"/>
      <c r="X505" s="39"/>
      <c r="Y505" s="39"/>
      <c r="Z505" s="39"/>
      <c r="AA505" s="39"/>
      <c r="AB505" s="39"/>
      <c r="AC505" s="39"/>
      <c r="AD505" s="39"/>
      <c r="AE505" s="39"/>
      <c r="AR505" s="231" t="s">
        <v>313</v>
      </c>
      <c r="AT505" s="231" t="s">
        <v>202</v>
      </c>
      <c r="AU505" s="231" t="s">
        <v>87</v>
      </c>
      <c r="AY505" s="18" t="s">
        <v>199</v>
      </c>
      <c r="BE505" s="232">
        <f>IF(N505="základní",J505,0)</f>
        <v>0</v>
      </c>
      <c r="BF505" s="232">
        <f>IF(N505="snížená",J505,0)</f>
        <v>0</v>
      </c>
      <c r="BG505" s="232">
        <f>IF(N505="zákl. přenesená",J505,0)</f>
        <v>0</v>
      </c>
      <c r="BH505" s="232">
        <f>IF(N505="sníž. přenesená",J505,0)</f>
        <v>0</v>
      </c>
      <c r="BI505" s="232">
        <f>IF(N505="nulová",J505,0)</f>
        <v>0</v>
      </c>
      <c r="BJ505" s="18" t="s">
        <v>85</v>
      </c>
      <c r="BK505" s="232">
        <f>ROUND(I505*H505,2)</f>
        <v>0</v>
      </c>
      <c r="BL505" s="18" t="s">
        <v>313</v>
      </c>
      <c r="BM505" s="231" t="s">
        <v>853</v>
      </c>
    </row>
    <row r="506" s="2" customFormat="1" ht="16.5" customHeight="1">
      <c r="A506" s="39"/>
      <c r="B506" s="40"/>
      <c r="C506" s="220" t="s">
        <v>854</v>
      </c>
      <c r="D506" s="220" t="s">
        <v>202</v>
      </c>
      <c r="E506" s="221" t="s">
        <v>855</v>
      </c>
      <c r="F506" s="222" t="s">
        <v>856</v>
      </c>
      <c r="G506" s="223" t="s">
        <v>857</v>
      </c>
      <c r="H506" s="224">
        <v>1.8</v>
      </c>
      <c r="I506" s="225"/>
      <c r="J506" s="226">
        <f>ROUND(I506*H506,2)</f>
        <v>0</v>
      </c>
      <c r="K506" s="222" t="s">
        <v>1</v>
      </c>
      <c r="L506" s="45"/>
      <c r="M506" s="227" t="s">
        <v>1</v>
      </c>
      <c r="N506" s="228" t="s">
        <v>42</v>
      </c>
      <c r="O506" s="92"/>
      <c r="P506" s="229">
        <f>O506*H506</f>
        <v>0</v>
      </c>
      <c r="Q506" s="229">
        <v>0</v>
      </c>
      <c r="R506" s="229">
        <f>Q506*H506</f>
        <v>0</v>
      </c>
      <c r="S506" s="229">
        <v>0</v>
      </c>
      <c r="T506" s="230">
        <f>S506*H506</f>
        <v>0</v>
      </c>
      <c r="U506" s="39"/>
      <c r="V506" s="39"/>
      <c r="W506" s="39"/>
      <c r="X506" s="39"/>
      <c r="Y506" s="39"/>
      <c r="Z506" s="39"/>
      <c r="AA506" s="39"/>
      <c r="AB506" s="39"/>
      <c r="AC506" s="39"/>
      <c r="AD506" s="39"/>
      <c r="AE506" s="39"/>
      <c r="AR506" s="231" t="s">
        <v>207</v>
      </c>
      <c r="AT506" s="231" t="s">
        <v>202</v>
      </c>
      <c r="AU506" s="231" t="s">
        <v>87</v>
      </c>
      <c r="AY506" s="18" t="s">
        <v>199</v>
      </c>
      <c r="BE506" s="232">
        <f>IF(N506="základní",J506,0)</f>
        <v>0</v>
      </c>
      <c r="BF506" s="232">
        <f>IF(N506="snížená",J506,0)</f>
        <v>0</v>
      </c>
      <c r="BG506" s="232">
        <f>IF(N506="zákl. přenesená",J506,0)</f>
        <v>0</v>
      </c>
      <c r="BH506" s="232">
        <f>IF(N506="sníž. přenesená",J506,0)</f>
        <v>0</v>
      </c>
      <c r="BI506" s="232">
        <f>IF(N506="nulová",J506,0)</f>
        <v>0</v>
      </c>
      <c r="BJ506" s="18" t="s">
        <v>85</v>
      </c>
      <c r="BK506" s="232">
        <f>ROUND(I506*H506,2)</f>
        <v>0</v>
      </c>
      <c r="BL506" s="18" t="s">
        <v>207</v>
      </c>
      <c r="BM506" s="231" t="s">
        <v>858</v>
      </c>
    </row>
    <row r="507" s="2" customFormat="1">
      <c r="A507" s="39"/>
      <c r="B507" s="40"/>
      <c r="C507" s="41"/>
      <c r="D507" s="235" t="s">
        <v>275</v>
      </c>
      <c r="E507" s="41"/>
      <c r="F507" s="265" t="s">
        <v>859</v>
      </c>
      <c r="G507" s="41"/>
      <c r="H507" s="41"/>
      <c r="I507" s="266"/>
      <c r="J507" s="41"/>
      <c r="K507" s="41"/>
      <c r="L507" s="45"/>
      <c r="M507" s="267"/>
      <c r="N507" s="268"/>
      <c r="O507" s="92"/>
      <c r="P507" s="92"/>
      <c r="Q507" s="92"/>
      <c r="R507" s="92"/>
      <c r="S507" s="92"/>
      <c r="T507" s="93"/>
      <c r="U507" s="39"/>
      <c r="V507" s="39"/>
      <c r="W507" s="39"/>
      <c r="X507" s="39"/>
      <c r="Y507" s="39"/>
      <c r="Z507" s="39"/>
      <c r="AA507" s="39"/>
      <c r="AB507" s="39"/>
      <c r="AC507" s="39"/>
      <c r="AD507" s="39"/>
      <c r="AE507" s="39"/>
      <c r="AT507" s="18" t="s">
        <v>275</v>
      </c>
      <c r="AU507" s="18" t="s">
        <v>87</v>
      </c>
    </row>
    <row r="508" s="13" customFormat="1">
      <c r="A508" s="13"/>
      <c r="B508" s="233"/>
      <c r="C508" s="234"/>
      <c r="D508" s="235" t="s">
        <v>209</v>
      </c>
      <c r="E508" s="236" t="s">
        <v>1</v>
      </c>
      <c r="F508" s="237" t="s">
        <v>860</v>
      </c>
      <c r="G508" s="234"/>
      <c r="H508" s="236" t="s">
        <v>1</v>
      </c>
      <c r="I508" s="238"/>
      <c r="J508" s="234"/>
      <c r="K508" s="234"/>
      <c r="L508" s="239"/>
      <c r="M508" s="240"/>
      <c r="N508" s="241"/>
      <c r="O508" s="241"/>
      <c r="P508" s="241"/>
      <c r="Q508" s="241"/>
      <c r="R508" s="241"/>
      <c r="S508" s="241"/>
      <c r="T508" s="242"/>
      <c r="U508" s="13"/>
      <c r="V508" s="13"/>
      <c r="W508" s="13"/>
      <c r="X508" s="13"/>
      <c r="Y508" s="13"/>
      <c r="Z508" s="13"/>
      <c r="AA508" s="13"/>
      <c r="AB508" s="13"/>
      <c r="AC508" s="13"/>
      <c r="AD508" s="13"/>
      <c r="AE508" s="13"/>
      <c r="AT508" s="243" t="s">
        <v>209</v>
      </c>
      <c r="AU508" s="243" t="s">
        <v>87</v>
      </c>
      <c r="AV508" s="13" t="s">
        <v>85</v>
      </c>
      <c r="AW508" s="13" t="s">
        <v>33</v>
      </c>
      <c r="AX508" s="13" t="s">
        <v>77</v>
      </c>
      <c r="AY508" s="243" t="s">
        <v>199</v>
      </c>
    </row>
    <row r="509" s="13" customFormat="1">
      <c r="A509" s="13"/>
      <c r="B509" s="233"/>
      <c r="C509" s="234"/>
      <c r="D509" s="235" t="s">
        <v>209</v>
      </c>
      <c r="E509" s="236" t="s">
        <v>1</v>
      </c>
      <c r="F509" s="237" t="s">
        <v>861</v>
      </c>
      <c r="G509" s="234"/>
      <c r="H509" s="236" t="s">
        <v>1</v>
      </c>
      <c r="I509" s="238"/>
      <c r="J509" s="234"/>
      <c r="K509" s="234"/>
      <c r="L509" s="239"/>
      <c r="M509" s="240"/>
      <c r="N509" s="241"/>
      <c r="O509" s="241"/>
      <c r="P509" s="241"/>
      <c r="Q509" s="241"/>
      <c r="R509" s="241"/>
      <c r="S509" s="241"/>
      <c r="T509" s="242"/>
      <c r="U509" s="13"/>
      <c r="V509" s="13"/>
      <c r="W509" s="13"/>
      <c r="X509" s="13"/>
      <c r="Y509" s="13"/>
      <c r="Z509" s="13"/>
      <c r="AA509" s="13"/>
      <c r="AB509" s="13"/>
      <c r="AC509" s="13"/>
      <c r="AD509" s="13"/>
      <c r="AE509" s="13"/>
      <c r="AT509" s="243" t="s">
        <v>209</v>
      </c>
      <c r="AU509" s="243" t="s">
        <v>87</v>
      </c>
      <c r="AV509" s="13" t="s">
        <v>85</v>
      </c>
      <c r="AW509" s="13" t="s">
        <v>33</v>
      </c>
      <c r="AX509" s="13" t="s">
        <v>77</v>
      </c>
      <c r="AY509" s="243" t="s">
        <v>199</v>
      </c>
    </row>
    <row r="510" s="14" customFormat="1">
      <c r="A510" s="14"/>
      <c r="B510" s="244"/>
      <c r="C510" s="245"/>
      <c r="D510" s="235" t="s">
        <v>209</v>
      </c>
      <c r="E510" s="246" t="s">
        <v>1</v>
      </c>
      <c r="F510" s="247" t="s">
        <v>862</v>
      </c>
      <c r="G510" s="245"/>
      <c r="H510" s="248">
        <v>1.8</v>
      </c>
      <c r="I510" s="249"/>
      <c r="J510" s="245"/>
      <c r="K510" s="245"/>
      <c r="L510" s="250"/>
      <c r="M510" s="251"/>
      <c r="N510" s="252"/>
      <c r="O510" s="252"/>
      <c r="P510" s="252"/>
      <c r="Q510" s="252"/>
      <c r="R510" s="252"/>
      <c r="S510" s="252"/>
      <c r="T510" s="253"/>
      <c r="U510" s="14"/>
      <c r="V510" s="14"/>
      <c r="W510" s="14"/>
      <c r="X510" s="14"/>
      <c r="Y510" s="14"/>
      <c r="Z510" s="14"/>
      <c r="AA510" s="14"/>
      <c r="AB510" s="14"/>
      <c r="AC510" s="14"/>
      <c r="AD510" s="14"/>
      <c r="AE510" s="14"/>
      <c r="AT510" s="254" t="s">
        <v>209</v>
      </c>
      <c r="AU510" s="254" t="s">
        <v>87</v>
      </c>
      <c r="AV510" s="14" t="s">
        <v>87</v>
      </c>
      <c r="AW510" s="14" t="s">
        <v>33</v>
      </c>
      <c r="AX510" s="14" t="s">
        <v>85</v>
      </c>
      <c r="AY510" s="254" t="s">
        <v>199</v>
      </c>
    </row>
    <row r="511" s="12" customFormat="1" ht="22.8" customHeight="1">
      <c r="A511" s="12"/>
      <c r="B511" s="204"/>
      <c r="C511" s="205"/>
      <c r="D511" s="206" t="s">
        <v>76</v>
      </c>
      <c r="E511" s="218" t="s">
        <v>863</v>
      </c>
      <c r="F511" s="218" t="s">
        <v>864</v>
      </c>
      <c r="G511" s="205"/>
      <c r="H511" s="205"/>
      <c r="I511" s="208"/>
      <c r="J511" s="219">
        <f>BK511</f>
        <v>0</v>
      </c>
      <c r="K511" s="205"/>
      <c r="L511" s="210"/>
      <c r="M511" s="211"/>
      <c r="N511" s="212"/>
      <c r="O511" s="212"/>
      <c r="P511" s="213">
        <f>P512+SUM(P513:P605)</f>
        <v>0</v>
      </c>
      <c r="Q511" s="212"/>
      <c r="R511" s="213">
        <f>R512+SUM(R513:R605)</f>
        <v>6.1571883599999992</v>
      </c>
      <c r="S511" s="212"/>
      <c r="T511" s="214">
        <f>T512+SUM(T513:T605)</f>
        <v>1.3126503000000001</v>
      </c>
      <c r="U511" s="12"/>
      <c r="V511" s="12"/>
      <c r="W511" s="12"/>
      <c r="X511" s="12"/>
      <c r="Y511" s="12"/>
      <c r="Z511" s="12"/>
      <c r="AA511" s="12"/>
      <c r="AB511" s="12"/>
      <c r="AC511" s="12"/>
      <c r="AD511" s="12"/>
      <c r="AE511" s="12"/>
      <c r="AR511" s="215" t="s">
        <v>87</v>
      </c>
      <c r="AT511" s="216" t="s">
        <v>76</v>
      </c>
      <c r="AU511" s="216" t="s">
        <v>85</v>
      </c>
      <c r="AY511" s="215" t="s">
        <v>199</v>
      </c>
      <c r="BK511" s="217">
        <f>BK512+SUM(BK513:BK605)</f>
        <v>0</v>
      </c>
    </row>
    <row r="512" s="2" customFormat="1" ht="24.15" customHeight="1">
      <c r="A512" s="39"/>
      <c r="B512" s="40"/>
      <c r="C512" s="220" t="s">
        <v>865</v>
      </c>
      <c r="D512" s="220" t="s">
        <v>202</v>
      </c>
      <c r="E512" s="221" t="s">
        <v>866</v>
      </c>
      <c r="F512" s="222" t="s">
        <v>867</v>
      </c>
      <c r="G512" s="223" t="s">
        <v>205</v>
      </c>
      <c r="H512" s="224">
        <v>267.82999999999998</v>
      </c>
      <c r="I512" s="225"/>
      <c r="J512" s="226">
        <f>ROUND(I512*H512,2)</f>
        <v>0</v>
      </c>
      <c r="K512" s="222" t="s">
        <v>206</v>
      </c>
      <c r="L512" s="45"/>
      <c r="M512" s="227" t="s">
        <v>1</v>
      </c>
      <c r="N512" s="228" t="s">
        <v>42</v>
      </c>
      <c r="O512" s="92"/>
      <c r="P512" s="229">
        <f>O512*H512</f>
        <v>0</v>
      </c>
      <c r="Q512" s="229">
        <v>0</v>
      </c>
      <c r="R512" s="229">
        <f>Q512*H512</f>
        <v>0</v>
      </c>
      <c r="S512" s="229">
        <v>0</v>
      </c>
      <c r="T512" s="230">
        <f>S512*H512</f>
        <v>0</v>
      </c>
      <c r="U512" s="39"/>
      <c r="V512" s="39"/>
      <c r="W512" s="39"/>
      <c r="X512" s="39"/>
      <c r="Y512" s="39"/>
      <c r="Z512" s="39"/>
      <c r="AA512" s="39"/>
      <c r="AB512" s="39"/>
      <c r="AC512" s="39"/>
      <c r="AD512" s="39"/>
      <c r="AE512" s="39"/>
      <c r="AR512" s="231" t="s">
        <v>313</v>
      </c>
      <c r="AT512" s="231" t="s">
        <v>202</v>
      </c>
      <c r="AU512" s="231" t="s">
        <v>87</v>
      </c>
      <c r="AY512" s="18" t="s">
        <v>199</v>
      </c>
      <c r="BE512" s="232">
        <f>IF(N512="základní",J512,0)</f>
        <v>0</v>
      </c>
      <c r="BF512" s="232">
        <f>IF(N512="snížená",J512,0)</f>
        <v>0</v>
      </c>
      <c r="BG512" s="232">
        <f>IF(N512="zákl. přenesená",J512,0)</f>
        <v>0</v>
      </c>
      <c r="BH512" s="232">
        <f>IF(N512="sníž. přenesená",J512,0)</f>
        <v>0</v>
      </c>
      <c r="BI512" s="232">
        <f>IF(N512="nulová",J512,0)</f>
        <v>0</v>
      </c>
      <c r="BJ512" s="18" t="s">
        <v>85</v>
      </c>
      <c r="BK512" s="232">
        <f>ROUND(I512*H512,2)</f>
        <v>0</v>
      </c>
      <c r="BL512" s="18" t="s">
        <v>313</v>
      </c>
      <c r="BM512" s="231" t="s">
        <v>868</v>
      </c>
    </row>
    <row r="513" s="14" customFormat="1">
      <c r="A513" s="14"/>
      <c r="B513" s="244"/>
      <c r="C513" s="245"/>
      <c r="D513" s="235" t="s">
        <v>209</v>
      </c>
      <c r="E513" s="246" t="s">
        <v>1</v>
      </c>
      <c r="F513" s="247" t="s">
        <v>869</v>
      </c>
      <c r="G513" s="245"/>
      <c r="H513" s="248">
        <v>267.82999999999998</v>
      </c>
      <c r="I513" s="249"/>
      <c r="J513" s="245"/>
      <c r="K513" s="245"/>
      <c r="L513" s="250"/>
      <c r="M513" s="251"/>
      <c r="N513" s="252"/>
      <c r="O513" s="252"/>
      <c r="P513" s="252"/>
      <c r="Q513" s="252"/>
      <c r="R513" s="252"/>
      <c r="S513" s="252"/>
      <c r="T513" s="253"/>
      <c r="U513" s="14"/>
      <c r="V513" s="14"/>
      <c r="W513" s="14"/>
      <c r="X513" s="14"/>
      <c r="Y513" s="14"/>
      <c r="Z513" s="14"/>
      <c r="AA513" s="14"/>
      <c r="AB513" s="14"/>
      <c r="AC513" s="14"/>
      <c r="AD513" s="14"/>
      <c r="AE513" s="14"/>
      <c r="AT513" s="254" t="s">
        <v>209</v>
      </c>
      <c r="AU513" s="254" t="s">
        <v>87</v>
      </c>
      <c r="AV513" s="14" t="s">
        <v>87</v>
      </c>
      <c r="AW513" s="14" t="s">
        <v>33</v>
      </c>
      <c r="AX513" s="14" t="s">
        <v>85</v>
      </c>
      <c r="AY513" s="254" t="s">
        <v>199</v>
      </c>
    </row>
    <row r="514" s="2" customFormat="1" ht="24.15" customHeight="1">
      <c r="A514" s="39"/>
      <c r="B514" s="40"/>
      <c r="C514" s="220" t="s">
        <v>870</v>
      </c>
      <c r="D514" s="220" t="s">
        <v>202</v>
      </c>
      <c r="E514" s="221" t="s">
        <v>871</v>
      </c>
      <c r="F514" s="222" t="s">
        <v>872</v>
      </c>
      <c r="G514" s="223" t="s">
        <v>205</v>
      </c>
      <c r="H514" s="224">
        <v>267.82999999999998</v>
      </c>
      <c r="I514" s="225"/>
      <c r="J514" s="226">
        <f>ROUND(I514*H514,2)</f>
        <v>0</v>
      </c>
      <c r="K514" s="222" t="s">
        <v>206</v>
      </c>
      <c r="L514" s="45"/>
      <c r="M514" s="227" t="s">
        <v>1</v>
      </c>
      <c r="N514" s="228" t="s">
        <v>42</v>
      </c>
      <c r="O514" s="92"/>
      <c r="P514" s="229">
        <f>O514*H514</f>
        <v>0</v>
      </c>
      <c r="Q514" s="229">
        <v>0</v>
      </c>
      <c r="R514" s="229">
        <f>Q514*H514</f>
        <v>0</v>
      </c>
      <c r="S514" s="229">
        <v>0</v>
      </c>
      <c r="T514" s="230">
        <f>S514*H514</f>
        <v>0</v>
      </c>
      <c r="U514" s="39"/>
      <c r="V514" s="39"/>
      <c r="W514" s="39"/>
      <c r="X514" s="39"/>
      <c r="Y514" s="39"/>
      <c r="Z514" s="39"/>
      <c r="AA514" s="39"/>
      <c r="AB514" s="39"/>
      <c r="AC514" s="39"/>
      <c r="AD514" s="39"/>
      <c r="AE514" s="39"/>
      <c r="AR514" s="231" t="s">
        <v>313</v>
      </c>
      <c r="AT514" s="231" t="s">
        <v>202</v>
      </c>
      <c r="AU514" s="231" t="s">
        <v>87</v>
      </c>
      <c r="AY514" s="18" t="s">
        <v>199</v>
      </c>
      <c r="BE514" s="232">
        <f>IF(N514="základní",J514,0)</f>
        <v>0</v>
      </c>
      <c r="BF514" s="232">
        <f>IF(N514="snížená",J514,0)</f>
        <v>0</v>
      </c>
      <c r="BG514" s="232">
        <f>IF(N514="zákl. přenesená",J514,0)</f>
        <v>0</v>
      </c>
      <c r="BH514" s="232">
        <f>IF(N514="sníž. přenesená",J514,0)</f>
        <v>0</v>
      </c>
      <c r="BI514" s="232">
        <f>IF(N514="nulová",J514,0)</f>
        <v>0</v>
      </c>
      <c r="BJ514" s="18" t="s">
        <v>85</v>
      </c>
      <c r="BK514" s="232">
        <f>ROUND(I514*H514,2)</f>
        <v>0</v>
      </c>
      <c r="BL514" s="18" t="s">
        <v>313</v>
      </c>
      <c r="BM514" s="231" t="s">
        <v>873</v>
      </c>
    </row>
    <row r="515" s="2" customFormat="1" ht="16.5" customHeight="1">
      <c r="A515" s="39"/>
      <c r="B515" s="40"/>
      <c r="C515" s="220" t="s">
        <v>874</v>
      </c>
      <c r="D515" s="220" t="s">
        <v>202</v>
      </c>
      <c r="E515" s="221" t="s">
        <v>875</v>
      </c>
      <c r="F515" s="222" t="s">
        <v>876</v>
      </c>
      <c r="G515" s="223" t="s">
        <v>205</v>
      </c>
      <c r="H515" s="224">
        <v>1071.3199999999999</v>
      </c>
      <c r="I515" s="225"/>
      <c r="J515" s="226">
        <f>ROUND(I515*H515,2)</f>
        <v>0</v>
      </c>
      <c r="K515" s="222" t="s">
        <v>206</v>
      </c>
      <c r="L515" s="45"/>
      <c r="M515" s="227" t="s">
        <v>1</v>
      </c>
      <c r="N515" s="228" t="s">
        <v>42</v>
      </c>
      <c r="O515" s="92"/>
      <c r="P515" s="229">
        <f>O515*H515</f>
        <v>0</v>
      </c>
      <c r="Q515" s="229">
        <v>0</v>
      </c>
      <c r="R515" s="229">
        <f>Q515*H515</f>
        <v>0</v>
      </c>
      <c r="S515" s="229">
        <v>0</v>
      </c>
      <c r="T515" s="230">
        <f>S515*H515</f>
        <v>0</v>
      </c>
      <c r="U515" s="39"/>
      <c r="V515" s="39"/>
      <c r="W515" s="39"/>
      <c r="X515" s="39"/>
      <c r="Y515" s="39"/>
      <c r="Z515" s="39"/>
      <c r="AA515" s="39"/>
      <c r="AB515" s="39"/>
      <c r="AC515" s="39"/>
      <c r="AD515" s="39"/>
      <c r="AE515" s="39"/>
      <c r="AR515" s="231" t="s">
        <v>313</v>
      </c>
      <c r="AT515" s="231" t="s">
        <v>202</v>
      </c>
      <c r="AU515" s="231" t="s">
        <v>87</v>
      </c>
      <c r="AY515" s="18" t="s">
        <v>199</v>
      </c>
      <c r="BE515" s="232">
        <f>IF(N515="základní",J515,0)</f>
        <v>0</v>
      </c>
      <c r="BF515" s="232">
        <f>IF(N515="snížená",J515,0)</f>
        <v>0</v>
      </c>
      <c r="BG515" s="232">
        <f>IF(N515="zákl. přenesená",J515,0)</f>
        <v>0</v>
      </c>
      <c r="BH515" s="232">
        <f>IF(N515="sníž. přenesená",J515,0)</f>
        <v>0</v>
      </c>
      <c r="BI515" s="232">
        <f>IF(N515="nulová",J515,0)</f>
        <v>0</v>
      </c>
      <c r="BJ515" s="18" t="s">
        <v>85</v>
      </c>
      <c r="BK515" s="232">
        <f>ROUND(I515*H515,2)</f>
        <v>0</v>
      </c>
      <c r="BL515" s="18" t="s">
        <v>313</v>
      </c>
      <c r="BM515" s="231" t="s">
        <v>877</v>
      </c>
    </row>
    <row r="516" s="13" customFormat="1">
      <c r="A516" s="13"/>
      <c r="B516" s="233"/>
      <c r="C516" s="234"/>
      <c r="D516" s="235" t="s">
        <v>209</v>
      </c>
      <c r="E516" s="236" t="s">
        <v>1</v>
      </c>
      <c r="F516" s="237" t="s">
        <v>217</v>
      </c>
      <c r="G516" s="234"/>
      <c r="H516" s="236" t="s">
        <v>1</v>
      </c>
      <c r="I516" s="238"/>
      <c r="J516" s="234"/>
      <c r="K516" s="234"/>
      <c r="L516" s="239"/>
      <c r="M516" s="240"/>
      <c r="N516" s="241"/>
      <c r="O516" s="241"/>
      <c r="P516" s="241"/>
      <c r="Q516" s="241"/>
      <c r="R516" s="241"/>
      <c r="S516" s="241"/>
      <c r="T516" s="242"/>
      <c r="U516" s="13"/>
      <c r="V516" s="13"/>
      <c r="W516" s="13"/>
      <c r="X516" s="13"/>
      <c r="Y516" s="13"/>
      <c r="Z516" s="13"/>
      <c r="AA516" s="13"/>
      <c r="AB516" s="13"/>
      <c r="AC516" s="13"/>
      <c r="AD516" s="13"/>
      <c r="AE516" s="13"/>
      <c r="AT516" s="243" t="s">
        <v>209</v>
      </c>
      <c r="AU516" s="243" t="s">
        <v>87</v>
      </c>
      <c r="AV516" s="13" t="s">
        <v>85</v>
      </c>
      <c r="AW516" s="13" t="s">
        <v>33</v>
      </c>
      <c r="AX516" s="13" t="s">
        <v>77</v>
      </c>
      <c r="AY516" s="243" t="s">
        <v>199</v>
      </c>
    </row>
    <row r="517" s="13" customFormat="1">
      <c r="A517" s="13"/>
      <c r="B517" s="233"/>
      <c r="C517" s="234"/>
      <c r="D517" s="235" t="s">
        <v>209</v>
      </c>
      <c r="E517" s="236" t="s">
        <v>1</v>
      </c>
      <c r="F517" s="237" t="s">
        <v>878</v>
      </c>
      <c r="G517" s="234"/>
      <c r="H517" s="236" t="s">
        <v>1</v>
      </c>
      <c r="I517" s="238"/>
      <c r="J517" s="234"/>
      <c r="K517" s="234"/>
      <c r="L517" s="239"/>
      <c r="M517" s="240"/>
      <c r="N517" s="241"/>
      <c r="O517" s="241"/>
      <c r="P517" s="241"/>
      <c r="Q517" s="241"/>
      <c r="R517" s="241"/>
      <c r="S517" s="241"/>
      <c r="T517" s="242"/>
      <c r="U517" s="13"/>
      <c r="V517" s="13"/>
      <c r="W517" s="13"/>
      <c r="X517" s="13"/>
      <c r="Y517" s="13"/>
      <c r="Z517" s="13"/>
      <c r="AA517" s="13"/>
      <c r="AB517" s="13"/>
      <c r="AC517" s="13"/>
      <c r="AD517" s="13"/>
      <c r="AE517" s="13"/>
      <c r="AT517" s="243" t="s">
        <v>209</v>
      </c>
      <c r="AU517" s="243" t="s">
        <v>87</v>
      </c>
      <c r="AV517" s="13" t="s">
        <v>85</v>
      </c>
      <c r="AW517" s="13" t="s">
        <v>33</v>
      </c>
      <c r="AX517" s="13" t="s">
        <v>77</v>
      </c>
      <c r="AY517" s="243" t="s">
        <v>199</v>
      </c>
    </row>
    <row r="518" s="14" customFormat="1">
      <c r="A518" s="14"/>
      <c r="B518" s="244"/>
      <c r="C518" s="245"/>
      <c r="D518" s="235" t="s">
        <v>209</v>
      </c>
      <c r="E518" s="246" t="s">
        <v>1</v>
      </c>
      <c r="F518" s="247" t="s">
        <v>879</v>
      </c>
      <c r="G518" s="245"/>
      <c r="H518" s="248">
        <v>1071.3199999999999</v>
      </c>
      <c r="I518" s="249"/>
      <c r="J518" s="245"/>
      <c r="K518" s="245"/>
      <c r="L518" s="250"/>
      <c r="M518" s="251"/>
      <c r="N518" s="252"/>
      <c r="O518" s="252"/>
      <c r="P518" s="252"/>
      <c r="Q518" s="252"/>
      <c r="R518" s="252"/>
      <c r="S518" s="252"/>
      <c r="T518" s="253"/>
      <c r="U518" s="14"/>
      <c r="V518" s="14"/>
      <c r="W518" s="14"/>
      <c r="X518" s="14"/>
      <c r="Y518" s="14"/>
      <c r="Z518" s="14"/>
      <c r="AA518" s="14"/>
      <c r="AB518" s="14"/>
      <c r="AC518" s="14"/>
      <c r="AD518" s="14"/>
      <c r="AE518" s="14"/>
      <c r="AT518" s="254" t="s">
        <v>209</v>
      </c>
      <c r="AU518" s="254" t="s">
        <v>87</v>
      </c>
      <c r="AV518" s="14" t="s">
        <v>87</v>
      </c>
      <c r="AW518" s="14" t="s">
        <v>33</v>
      </c>
      <c r="AX518" s="14" t="s">
        <v>85</v>
      </c>
      <c r="AY518" s="254" t="s">
        <v>199</v>
      </c>
    </row>
    <row r="519" s="2" customFormat="1" ht="16.5" customHeight="1">
      <c r="A519" s="39"/>
      <c r="B519" s="40"/>
      <c r="C519" s="220" t="s">
        <v>880</v>
      </c>
      <c r="D519" s="220" t="s">
        <v>202</v>
      </c>
      <c r="E519" s="221" t="s">
        <v>881</v>
      </c>
      <c r="F519" s="222" t="s">
        <v>882</v>
      </c>
      <c r="G519" s="223" t="s">
        <v>205</v>
      </c>
      <c r="H519" s="224">
        <v>267.82999999999998</v>
      </c>
      <c r="I519" s="225"/>
      <c r="J519" s="226">
        <f>ROUND(I519*H519,2)</f>
        <v>0</v>
      </c>
      <c r="K519" s="222" t="s">
        <v>206</v>
      </c>
      <c r="L519" s="45"/>
      <c r="M519" s="227" t="s">
        <v>1</v>
      </c>
      <c r="N519" s="228" t="s">
        <v>42</v>
      </c>
      <c r="O519" s="92"/>
      <c r="P519" s="229">
        <f>O519*H519</f>
        <v>0</v>
      </c>
      <c r="Q519" s="229">
        <v>0.00020000000000000001</v>
      </c>
      <c r="R519" s="229">
        <f>Q519*H519</f>
        <v>0.053566000000000002</v>
      </c>
      <c r="S519" s="229">
        <v>0</v>
      </c>
      <c r="T519" s="230">
        <f>S519*H519</f>
        <v>0</v>
      </c>
      <c r="U519" s="39"/>
      <c r="V519" s="39"/>
      <c r="W519" s="39"/>
      <c r="X519" s="39"/>
      <c r="Y519" s="39"/>
      <c r="Z519" s="39"/>
      <c r="AA519" s="39"/>
      <c r="AB519" s="39"/>
      <c r="AC519" s="39"/>
      <c r="AD519" s="39"/>
      <c r="AE519" s="39"/>
      <c r="AR519" s="231" t="s">
        <v>313</v>
      </c>
      <c r="AT519" s="231" t="s">
        <v>202</v>
      </c>
      <c r="AU519" s="231" t="s">
        <v>87</v>
      </c>
      <c r="AY519" s="18" t="s">
        <v>199</v>
      </c>
      <c r="BE519" s="232">
        <f>IF(N519="základní",J519,0)</f>
        <v>0</v>
      </c>
      <c r="BF519" s="232">
        <f>IF(N519="snížená",J519,0)</f>
        <v>0</v>
      </c>
      <c r="BG519" s="232">
        <f>IF(N519="zákl. přenesená",J519,0)</f>
        <v>0</v>
      </c>
      <c r="BH519" s="232">
        <f>IF(N519="sníž. přenesená",J519,0)</f>
        <v>0</v>
      </c>
      <c r="BI519" s="232">
        <f>IF(N519="nulová",J519,0)</f>
        <v>0</v>
      </c>
      <c r="BJ519" s="18" t="s">
        <v>85</v>
      </c>
      <c r="BK519" s="232">
        <f>ROUND(I519*H519,2)</f>
        <v>0</v>
      </c>
      <c r="BL519" s="18" t="s">
        <v>313</v>
      </c>
      <c r="BM519" s="231" t="s">
        <v>883</v>
      </c>
    </row>
    <row r="520" s="2" customFormat="1" ht="33" customHeight="1">
      <c r="A520" s="39"/>
      <c r="B520" s="40"/>
      <c r="C520" s="220" t="s">
        <v>884</v>
      </c>
      <c r="D520" s="220" t="s">
        <v>202</v>
      </c>
      <c r="E520" s="221" t="s">
        <v>885</v>
      </c>
      <c r="F520" s="222" t="s">
        <v>886</v>
      </c>
      <c r="G520" s="223" t="s">
        <v>205</v>
      </c>
      <c r="H520" s="224">
        <v>267.73000000000002</v>
      </c>
      <c r="I520" s="225"/>
      <c r="J520" s="226">
        <f>ROUND(I520*H520,2)</f>
        <v>0</v>
      </c>
      <c r="K520" s="222" t="s">
        <v>206</v>
      </c>
      <c r="L520" s="45"/>
      <c r="M520" s="227" t="s">
        <v>1</v>
      </c>
      <c r="N520" s="228" t="s">
        <v>42</v>
      </c>
      <c r="O520" s="92"/>
      <c r="P520" s="229">
        <f>O520*H520</f>
        <v>0</v>
      </c>
      <c r="Q520" s="229">
        <v>0.012</v>
      </c>
      <c r="R520" s="229">
        <f>Q520*H520</f>
        <v>3.2127600000000003</v>
      </c>
      <c r="S520" s="229">
        <v>0</v>
      </c>
      <c r="T520" s="230">
        <f>S520*H520</f>
        <v>0</v>
      </c>
      <c r="U520" s="39"/>
      <c r="V520" s="39"/>
      <c r="W520" s="39"/>
      <c r="X520" s="39"/>
      <c r="Y520" s="39"/>
      <c r="Z520" s="39"/>
      <c r="AA520" s="39"/>
      <c r="AB520" s="39"/>
      <c r="AC520" s="39"/>
      <c r="AD520" s="39"/>
      <c r="AE520" s="39"/>
      <c r="AR520" s="231" t="s">
        <v>313</v>
      </c>
      <c r="AT520" s="231" t="s">
        <v>202</v>
      </c>
      <c r="AU520" s="231" t="s">
        <v>87</v>
      </c>
      <c r="AY520" s="18" t="s">
        <v>199</v>
      </c>
      <c r="BE520" s="232">
        <f>IF(N520="základní",J520,0)</f>
        <v>0</v>
      </c>
      <c r="BF520" s="232">
        <f>IF(N520="snížená",J520,0)</f>
        <v>0</v>
      </c>
      <c r="BG520" s="232">
        <f>IF(N520="zákl. přenesená",J520,0)</f>
        <v>0</v>
      </c>
      <c r="BH520" s="232">
        <f>IF(N520="sníž. přenesená",J520,0)</f>
        <v>0</v>
      </c>
      <c r="BI520" s="232">
        <f>IF(N520="nulová",J520,0)</f>
        <v>0</v>
      </c>
      <c r="BJ520" s="18" t="s">
        <v>85</v>
      </c>
      <c r="BK520" s="232">
        <f>ROUND(I520*H520,2)</f>
        <v>0</v>
      </c>
      <c r="BL520" s="18" t="s">
        <v>313</v>
      </c>
      <c r="BM520" s="231" t="s">
        <v>887</v>
      </c>
    </row>
    <row r="521" s="2" customFormat="1" ht="24.15" customHeight="1">
      <c r="A521" s="39"/>
      <c r="B521" s="40"/>
      <c r="C521" s="220" t="s">
        <v>888</v>
      </c>
      <c r="D521" s="220" t="s">
        <v>202</v>
      </c>
      <c r="E521" s="221" t="s">
        <v>889</v>
      </c>
      <c r="F521" s="222" t="s">
        <v>890</v>
      </c>
      <c r="G521" s="223" t="s">
        <v>205</v>
      </c>
      <c r="H521" s="224">
        <v>369.13999999999999</v>
      </c>
      <c r="I521" s="225"/>
      <c r="J521" s="226">
        <f>ROUND(I521*H521,2)</f>
        <v>0</v>
      </c>
      <c r="K521" s="222" t="s">
        <v>206</v>
      </c>
      <c r="L521" s="45"/>
      <c r="M521" s="227" t="s">
        <v>1</v>
      </c>
      <c r="N521" s="228" t="s">
        <v>42</v>
      </c>
      <c r="O521" s="92"/>
      <c r="P521" s="229">
        <f>O521*H521</f>
        <v>0</v>
      </c>
      <c r="Q521" s="229">
        <v>0</v>
      </c>
      <c r="R521" s="229">
        <f>Q521*H521</f>
        <v>0</v>
      </c>
      <c r="S521" s="229">
        <v>0.0025000000000000001</v>
      </c>
      <c r="T521" s="230">
        <f>S521*H521</f>
        <v>0.92284999999999995</v>
      </c>
      <c r="U521" s="39"/>
      <c r="V521" s="39"/>
      <c r="W521" s="39"/>
      <c r="X521" s="39"/>
      <c r="Y521" s="39"/>
      <c r="Z521" s="39"/>
      <c r="AA521" s="39"/>
      <c r="AB521" s="39"/>
      <c r="AC521" s="39"/>
      <c r="AD521" s="39"/>
      <c r="AE521" s="39"/>
      <c r="AR521" s="231" t="s">
        <v>313</v>
      </c>
      <c r="AT521" s="231" t="s">
        <v>202</v>
      </c>
      <c r="AU521" s="231" t="s">
        <v>87</v>
      </c>
      <c r="AY521" s="18" t="s">
        <v>199</v>
      </c>
      <c r="BE521" s="232">
        <f>IF(N521="základní",J521,0)</f>
        <v>0</v>
      </c>
      <c r="BF521" s="232">
        <f>IF(N521="snížená",J521,0)</f>
        <v>0</v>
      </c>
      <c r="BG521" s="232">
        <f>IF(N521="zákl. přenesená",J521,0)</f>
        <v>0</v>
      </c>
      <c r="BH521" s="232">
        <f>IF(N521="sníž. přenesená",J521,0)</f>
        <v>0</v>
      </c>
      <c r="BI521" s="232">
        <f>IF(N521="nulová",J521,0)</f>
        <v>0</v>
      </c>
      <c r="BJ521" s="18" t="s">
        <v>85</v>
      </c>
      <c r="BK521" s="232">
        <f>ROUND(I521*H521,2)</f>
        <v>0</v>
      </c>
      <c r="BL521" s="18" t="s">
        <v>313</v>
      </c>
      <c r="BM521" s="231" t="s">
        <v>891</v>
      </c>
    </row>
    <row r="522" s="13" customFormat="1">
      <c r="A522" s="13"/>
      <c r="B522" s="233"/>
      <c r="C522" s="234"/>
      <c r="D522" s="235" t="s">
        <v>209</v>
      </c>
      <c r="E522" s="236" t="s">
        <v>1</v>
      </c>
      <c r="F522" s="237" t="s">
        <v>222</v>
      </c>
      <c r="G522" s="234"/>
      <c r="H522" s="236" t="s">
        <v>1</v>
      </c>
      <c r="I522" s="238"/>
      <c r="J522" s="234"/>
      <c r="K522" s="234"/>
      <c r="L522" s="239"/>
      <c r="M522" s="240"/>
      <c r="N522" s="241"/>
      <c r="O522" s="241"/>
      <c r="P522" s="241"/>
      <c r="Q522" s="241"/>
      <c r="R522" s="241"/>
      <c r="S522" s="241"/>
      <c r="T522" s="242"/>
      <c r="U522" s="13"/>
      <c r="V522" s="13"/>
      <c r="W522" s="13"/>
      <c r="X522" s="13"/>
      <c r="Y522" s="13"/>
      <c r="Z522" s="13"/>
      <c r="AA522" s="13"/>
      <c r="AB522" s="13"/>
      <c r="AC522" s="13"/>
      <c r="AD522" s="13"/>
      <c r="AE522" s="13"/>
      <c r="AT522" s="243" t="s">
        <v>209</v>
      </c>
      <c r="AU522" s="243" t="s">
        <v>87</v>
      </c>
      <c r="AV522" s="13" t="s">
        <v>85</v>
      </c>
      <c r="AW522" s="13" t="s">
        <v>33</v>
      </c>
      <c r="AX522" s="13" t="s">
        <v>77</v>
      </c>
      <c r="AY522" s="243" t="s">
        <v>199</v>
      </c>
    </row>
    <row r="523" s="14" customFormat="1">
      <c r="A523" s="14"/>
      <c r="B523" s="244"/>
      <c r="C523" s="245"/>
      <c r="D523" s="235" t="s">
        <v>209</v>
      </c>
      <c r="E523" s="246" t="s">
        <v>1</v>
      </c>
      <c r="F523" s="247" t="s">
        <v>892</v>
      </c>
      <c r="G523" s="245"/>
      <c r="H523" s="248">
        <v>19.390000000000001</v>
      </c>
      <c r="I523" s="249"/>
      <c r="J523" s="245"/>
      <c r="K523" s="245"/>
      <c r="L523" s="250"/>
      <c r="M523" s="251"/>
      <c r="N523" s="252"/>
      <c r="O523" s="252"/>
      <c r="P523" s="252"/>
      <c r="Q523" s="252"/>
      <c r="R523" s="252"/>
      <c r="S523" s="252"/>
      <c r="T523" s="253"/>
      <c r="U523" s="14"/>
      <c r="V523" s="14"/>
      <c r="W523" s="14"/>
      <c r="X523" s="14"/>
      <c r="Y523" s="14"/>
      <c r="Z523" s="14"/>
      <c r="AA523" s="14"/>
      <c r="AB523" s="14"/>
      <c r="AC523" s="14"/>
      <c r="AD523" s="14"/>
      <c r="AE523" s="14"/>
      <c r="AT523" s="254" t="s">
        <v>209</v>
      </c>
      <c r="AU523" s="254" t="s">
        <v>87</v>
      </c>
      <c r="AV523" s="14" t="s">
        <v>87</v>
      </c>
      <c r="AW523" s="14" t="s">
        <v>33</v>
      </c>
      <c r="AX523" s="14" t="s">
        <v>77</v>
      </c>
      <c r="AY523" s="254" t="s">
        <v>199</v>
      </c>
    </row>
    <row r="524" s="14" customFormat="1">
      <c r="A524" s="14"/>
      <c r="B524" s="244"/>
      <c r="C524" s="245"/>
      <c r="D524" s="235" t="s">
        <v>209</v>
      </c>
      <c r="E524" s="246" t="s">
        <v>1</v>
      </c>
      <c r="F524" s="247" t="s">
        <v>893</v>
      </c>
      <c r="G524" s="245"/>
      <c r="H524" s="248">
        <v>26.219999999999999</v>
      </c>
      <c r="I524" s="249"/>
      <c r="J524" s="245"/>
      <c r="K524" s="245"/>
      <c r="L524" s="250"/>
      <c r="M524" s="251"/>
      <c r="N524" s="252"/>
      <c r="O524" s="252"/>
      <c r="P524" s="252"/>
      <c r="Q524" s="252"/>
      <c r="R524" s="252"/>
      <c r="S524" s="252"/>
      <c r="T524" s="253"/>
      <c r="U524" s="14"/>
      <c r="V524" s="14"/>
      <c r="W524" s="14"/>
      <c r="X524" s="14"/>
      <c r="Y524" s="14"/>
      <c r="Z524" s="14"/>
      <c r="AA524" s="14"/>
      <c r="AB524" s="14"/>
      <c r="AC524" s="14"/>
      <c r="AD524" s="14"/>
      <c r="AE524" s="14"/>
      <c r="AT524" s="254" t="s">
        <v>209</v>
      </c>
      <c r="AU524" s="254" t="s">
        <v>87</v>
      </c>
      <c r="AV524" s="14" t="s">
        <v>87</v>
      </c>
      <c r="AW524" s="14" t="s">
        <v>33</v>
      </c>
      <c r="AX524" s="14" t="s">
        <v>77</v>
      </c>
      <c r="AY524" s="254" t="s">
        <v>199</v>
      </c>
    </row>
    <row r="525" s="14" customFormat="1">
      <c r="A525" s="14"/>
      <c r="B525" s="244"/>
      <c r="C525" s="245"/>
      <c r="D525" s="235" t="s">
        <v>209</v>
      </c>
      <c r="E525" s="246" t="s">
        <v>1</v>
      </c>
      <c r="F525" s="247" t="s">
        <v>894</v>
      </c>
      <c r="G525" s="245"/>
      <c r="H525" s="248">
        <v>26.52</v>
      </c>
      <c r="I525" s="249"/>
      <c r="J525" s="245"/>
      <c r="K525" s="245"/>
      <c r="L525" s="250"/>
      <c r="M525" s="251"/>
      <c r="N525" s="252"/>
      <c r="O525" s="252"/>
      <c r="P525" s="252"/>
      <c r="Q525" s="252"/>
      <c r="R525" s="252"/>
      <c r="S525" s="252"/>
      <c r="T525" s="253"/>
      <c r="U525" s="14"/>
      <c r="V525" s="14"/>
      <c r="W525" s="14"/>
      <c r="X525" s="14"/>
      <c r="Y525" s="14"/>
      <c r="Z525" s="14"/>
      <c r="AA525" s="14"/>
      <c r="AB525" s="14"/>
      <c r="AC525" s="14"/>
      <c r="AD525" s="14"/>
      <c r="AE525" s="14"/>
      <c r="AT525" s="254" t="s">
        <v>209</v>
      </c>
      <c r="AU525" s="254" t="s">
        <v>87</v>
      </c>
      <c r="AV525" s="14" t="s">
        <v>87</v>
      </c>
      <c r="AW525" s="14" t="s">
        <v>33</v>
      </c>
      <c r="AX525" s="14" t="s">
        <v>77</v>
      </c>
      <c r="AY525" s="254" t="s">
        <v>199</v>
      </c>
    </row>
    <row r="526" s="14" customFormat="1">
      <c r="A526" s="14"/>
      <c r="B526" s="244"/>
      <c r="C526" s="245"/>
      <c r="D526" s="235" t="s">
        <v>209</v>
      </c>
      <c r="E526" s="246" t="s">
        <v>1</v>
      </c>
      <c r="F526" s="247" t="s">
        <v>895</v>
      </c>
      <c r="G526" s="245"/>
      <c r="H526" s="248">
        <v>13.289999999999999</v>
      </c>
      <c r="I526" s="249"/>
      <c r="J526" s="245"/>
      <c r="K526" s="245"/>
      <c r="L526" s="250"/>
      <c r="M526" s="251"/>
      <c r="N526" s="252"/>
      <c r="O526" s="252"/>
      <c r="P526" s="252"/>
      <c r="Q526" s="252"/>
      <c r="R526" s="252"/>
      <c r="S526" s="252"/>
      <c r="T526" s="253"/>
      <c r="U526" s="14"/>
      <c r="V526" s="14"/>
      <c r="W526" s="14"/>
      <c r="X526" s="14"/>
      <c r="Y526" s="14"/>
      <c r="Z526" s="14"/>
      <c r="AA526" s="14"/>
      <c r="AB526" s="14"/>
      <c r="AC526" s="14"/>
      <c r="AD526" s="14"/>
      <c r="AE526" s="14"/>
      <c r="AT526" s="254" t="s">
        <v>209</v>
      </c>
      <c r="AU526" s="254" t="s">
        <v>87</v>
      </c>
      <c r="AV526" s="14" t="s">
        <v>87</v>
      </c>
      <c r="AW526" s="14" t="s">
        <v>33</v>
      </c>
      <c r="AX526" s="14" t="s">
        <v>77</v>
      </c>
      <c r="AY526" s="254" t="s">
        <v>199</v>
      </c>
    </row>
    <row r="527" s="14" customFormat="1">
      <c r="A527" s="14"/>
      <c r="B527" s="244"/>
      <c r="C527" s="245"/>
      <c r="D527" s="235" t="s">
        <v>209</v>
      </c>
      <c r="E527" s="246" t="s">
        <v>1</v>
      </c>
      <c r="F527" s="247" t="s">
        <v>896</v>
      </c>
      <c r="G527" s="245"/>
      <c r="H527" s="248">
        <v>27.32</v>
      </c>
      <c r="I527" s="249"/>
      <c r="J527" s="245"/>
      <c r="K527" s="245"/>
      <c r="L527" s="250"/>
      <c r="M527" s="251"/>
      <c r="N527" s="252"/>
      <c r="O527" s="252"/>
      <c r="P527" s="252"/>
      <c r="Q527" s="252"/>
      <c r="R527" s="252"/>
      <c r="S527" s="252"/>
      <c r="T527" s="253"/>
      <c r="U527" s="14"/>
      <c r="V527" s="14"/>
      <c r="W527" s="14"/>
      <c r="X527" s="14"/>
      <c r="Y527" s="14"/>
      <c r="Z527" s="14"/>
      <c r="AA527" s="14"/>
      <c r="AB527" s="14"/>
      <c r="AC527" s="14"/>
      <c r="AD527" s="14"/>
      <c r="AE527" s="14"/>
      <c r="AT527" s="254" t="s">
        <v>209</v>
      </c>
      <c r="AU527" s="254" t="s">
        <v>87</v>
      </c>
      <c r="AV527" s="14" t="s">
        <v>87</v>
      </c>
      <c r="AW527" s="14" t="s">
        <v>33</v>
      </c>
      <c r="AX527" s="14" t="s">
        <v>77</v>
      </c>
      <c r="AY527" s="254" t="s">
        <v>199</v>
      </c>
    </row>
    <row r="528" s="14" customFormat="1">
      <c r="A528" s="14"/>
      <c r="B528" s="244"/>
      <c r="C528" s="245"/>
      <c r="D528" s="235" t="s">
        <v>209</v>
      </c>
      <c r="E528" s="246" t="s">
        <v>1</v>
      </c>
      <c r="F528" s="247" t="s">
        <v>897</v>
      </c>
      <c r="G528" s="245"/>
      <c r="H528" s="248">
        <v>23.699999999999999</v>
      </c>
      <c r="I528" s="249"/>
      <c r="J528" s="245"/>
      <c r="K528" s="245"/>
      <c r="L528" s="250"/>
      <c r="M528" s="251"/>
      <c r="N528" s="252"/>
      <c r="O528" s="252"/>
      <c r="P528" s="252"/>
      <c r="Q528" s="252"/>
      <c r="R528" s="252"/>
      <c r="S528" s="252"/>
      <c r="T528" s="253"/>
      <c r="U528" s="14"/>
      <c r="V528" s="14"/>
      <c r="W528" s="14"/>
      <c r="X528" s="14"/>
      <c r="Y528" s="14"/>
      <c r="Z528" s="14"/>
      <c r="AA528" s="14"/>
      <c r="AB528" s="14"/>
      <c r="AC528" s="14"/>
      <c r="AD528" s="14"/>
      <c r="AE528" s="14"/>
      <c r="AT528" s="254" t="s">
        <v>209</v>
      </c>
      <c r="AU528" s="254" t="s">
        <v>87</v>
      </c>
      <c r="AV528" s="14" t="s">
        <v>87</v>
      </c>
      <c r="AW528" s="14" t="s">
        <v>33</v>
      </c>
      <c r="AX528" s="14" t="s">
        <v>77</v>
      </c>
      <c r="AY528" s="254" t="s">
        <v>199</v>
      </c>
    </row>
    <row r="529" s="14" customFormat="1">
      <c r="A529" s="14"/>
      <c r="B529" s="244"/>
      <c r="C529" s="245"/>
      <c r="D529" s="235" t="s">
        <v>209</v>
      </c>
      <c r="E529" s="246" t="s">
        <v>1</v>
      </c>
      <c r="F529" s="247" t="s">
        <v>898</v>
      </c>
      <c r="G529" s="245"/>
      <c r="H529" s="248">
        <v>29.859999999999999</v>
      </c>
      <c r="I529" s="249"/>
      <c r="J529" s="245"/>
      <c r="K529" s="245"/>
      <c r="L529" s="250"/>
      <c r="M529" s="251"/>
      <c r="N529" s="252"/>
      <c r="O529" s="252"/>
      <c r="P529" s="252"/>
      <c r="Q529" s="252"/>
      <c r="R529" s="252"/>
      <c r="S529" s="252"/>
      <c r="T529" s="253"/>
      <c r="U529" s="14"/>
      <c r="V529" s="14"/>
      <c r="W529" s="14"/>
      <c r="X529" s="14"/>
      <c r="Y529" s="14"/>
      <c r="Z529" s="14"/>
      <c r="AA529" s="14"/>
      <c r="AB529" s="14"/>
      <c r="AC529" s="14"/>
      <c r="AD529" s="14"/>
      <c r="AE529" s="14"/>
      <c r="AT529" s="254" t="s">
        <v>209</v>
      </c>
      <c r="AU529" s="254" t="s">
        <v>87</v>
      </c>
      <c r="AV529" s="14" t="s">
        <v>87</v>
      </c>
      <c r="AW529" s="14" t="s">
        <v>33</v>
      </c>
      <c r="AX529" s="14" t="s">
        <v>77</v>
      </c>
      <c r="AY529" s="254" t="s">
        <v>199</v>
      </c>
    </row>
    <row r="530" s="14" customFormat="1">
      <c r="A530" s="14"/>
      <c r="B530" s="244"/>
      <c r="C530" s="245"/>
      <c r="D530" s="235" t="s">
        <v>209</v>
      </c>
      <c r="E530" s="246" t="s">
        <v>1</v>
      </c>
      <c r="F530" s="247" t="s">
        <v>899</v>
      </c>
      <c r="G530" s="245"/>
      <c r="H530" s="248">
        <v>13.25</v>
      </c>
      <c r="I530" s="249"/>
      <c r="J530" s="245"/>
      <c r="K530" s="245"/>
      <c r="L530" s="250"/>
      <c r="M530" s="251"/>
      <c r="N530" s="252"/>
      <c r="O530" s="252"/>
      <c r="P530" s="252"/>
      <c r="Q530" s="252"/>
      <c r="R530" s="252"/>
      <c r="S530" s="252"/>
      <c r="T530" s="253"/>
      <c r="U530" s="14"/>
      <c r="V530" s="14"/>
      <c r="W530" s="14"/>
      <c r="X530" s="14"/>
      <c r="Y530" s="14"/>
      <c r="Z530" s="14"/>
      <c r="AA530" s="14"/>
      <c r="AB530" s="14"/>
      <c r="AC530" s="14"/>
      <c r="AD530" s="14"/>
      <c r="AE530" s="14"/>
      <c r="AT530" s="254" t="s">
        <v>209</v>
      </c>
      <c r="AU530" s="254" t="s">
        <v>87</v>
      </c>
      <c r="AV530" s="14" t="s">
        <v>87</v>
      </c>
      <c r="AW530" s="14" t="s">
        <v>33</v>
      </c>
      <c r="AX530" s="14" t="s">
        <v>77</v>
      </c>
      <c r="AY530" s="254" t="s">
        <v>199</v>
      </c>
    </row>
    <row r="531" s="14" customFormat="1">
      <c r="A531" s="14"/>
      <c r="B531" s="244"/>
      <c r="C531" s="245"/>
      <c r="D531" s="235" t="s">
        <v>209</v>
      </c>
      <c r="E531" s="246" t="s">
        <v>1</v>
      </c>
      <c r="F531" s="247" t="s">
        <v>900</v>
      </c>
      <c r="G531" s="245"/>
      <c r="H531" s="248">
        <v>13.91</v>
      </c>
      <c r="I531" s="249"/>
      <c r="J531" s="245"/>
      <c r="K531" s="245"/>
      <c r="L531" s="250"/>
      <c r="M531" s="251"/>
      <c r="N531" s="252"/>
      <c r="O531" s="252"/>
      <c r="P531" s="252"/>
      <c r="Q531" s="252"/>
      <c r="R531" s="252"/>
      <c r="S531" s="252"/>
      <c r="T531" s="253"/>
      <c r="U531" s="14"/>
      <c r="V531" s="14"/>
      <c r="W531" s="14"/>
      <c r="X531" s="14"/>
      <c r="Y531" s="14"/>
      <c r="Z531" s="14"/>
      <c r="AA531" s="14"/>
      <c r="AB531" s="14"/>
      <c r="AC531" s="14"/>
      <c r="AD531" s="14"/>
      <c r="AE531" s="14"/>
      <c r="AT531" s="254" t="s">
        <v>209</v>
      </c>
      <c r="AU531" s="254" t="s">
        <v>87</v>
      </c>
      <c r="AV531" s="14" t="s">
        <v>87</v>
      </c>
      <c r="AW531" s="14" t="s">
        <v>33</v>
      </c>
      <c r="AX531" s="14" t="s">
        <v>77</v>
      </c>
      <c r="AY531" s="254" t="s">
        <v>199</v>
      </c>
    </row>
    <row r="532" s="14" customFormat="1">
      <c r="A532" s="14"/>
      <c r="B532" s="244"/>
      <c r="C532" s="245"/>
      <c r="D532" s="235" t="s">
        <v>209</v>
      </c>
      <c r="E532" s="246" t="s">
        <v>1</v>
      </c>
      <c r="F532" s="247" t="s">
        <v>901</v>
      </c>
      <c r="G532" s="245"/>
      <c r="H532" s="248">
        <v>47.840000000000003</v>
      </c>
      <c r="I532" s="249"/>
      <c r="J532" s="245"/>
      <c r="K532" s="245"/>
      <c r="L532" s="250"/>
      <c r="M532" s="251"/>
      <c r="N532" s="252"/>
      <c r="O532" s="252"/>
      <c r="P532" s="252"/>
      <c r="Q532" s="252"/>
      <c r="R532" s="252"/>
      <c r="S532" s="252"/>
      <c r="T532" s="253"/>
      <c r="U532" s="14"/>
      <c r="V532" s="14"/>
      <c r="W532" s="14"/>
      <c r="X532" s="14"/>
      <c r="Y532" s="14"/>
      <c r="Z532" s="14"/>
      <c r="AA532" s="14"/>
      <c r="AB532" s="14"/>
      <c r="AC532" s="14"/>
      <c r="AD532" s="14"/>
      <c r="AE532" s="14"/>
      <c r="AT532" s="254" t="s">
        <v>209</v>
      </c>
      <c r="AU532" s="254" t="s">
        <v>87</v>
      </c>
      <c r="AV532" s="14" t="s">
        <v>87</v>
      </c>
      <c r="AW532" s="14" t="s">
        <v>33</v>
      </c>
      <c r="AX532" s="14" t="s">
        <v>77</v>
      </c>
      <c r="AY532" s="254" t="s">
        <v>199</v>
      </c>
    </row>
    <row r="533" s="14" customFormat="1">
      <c r="A533" s="14"/>
      <c r="B533" s="244"/>
      <c r="C533" s="245"/>
      <c r="D533" s="235" t="s">
        <v>209</v>
      </c>
      <c r="E533" s="246" t="s">
        <v>1</v>
      </c>
      <c r="F533" s="247" t="s">
        <v>902</v>
      </c>
      <c r="G533" s="245"/>
      <c r="H533" s="248">
        <v>17.010000000000002</v>
      </c>
      <c r="I533" s="249"/>
      <c r="J533" s="245"/>
      <c r="K533" s="245"/>
      <c r="L533" s="250"/>
      <c r="M533" s="251"/>
      <c r="N533" s="252"/>
      <c r="O533" s="252"/>
      <c r="P533" s="252"/>
      <c r="Q533" s="252"/>
      <c r="R533" s="252"/>
      <c r="S533" s="252"/>
      <c r="T533" s="253"/>
      <c r="U533" s="14"/>
      <c r="V533" s="14"/>
      <c r="W533" s="14"/>
      <c r="X533" s="14"/>
      <c r="Y533" s="14"/>
      <c r="Z533" s="14"/>
      <c r="AA533" s="14"/>
      <c r="AB533" s="14"/>
      <c r="AC533" s="14"/>
      <c r="AD533" s="14"/>
      <c r="AE533" s="14"/>
      <c r="AT533" s="254" t="s">
        <v>209</v>
      </c>
      <c r="AU533" s="254" t="s">
        <v>87</v>
      </c>
      <c r="AV533" s="14" t="s">
        <v>87</v>
      </c>
      <c r="AW533" s="14" t="s">
        <v>33</v>
      </c>
      <c r="AX533" s="14" t="s">
        <v>77</v>
      </c>
      <c r="AY533" s="254" t="s">
        <v>199</v>
      </c>
    </row>
    <row r="534" s="14" customFormat="1">
      <c r="A534" s="14"/>
      <c r="B534" s="244"/>
      <c r="C534" s="245"/>
      <c r="D534" s="235" t="s">
        <v>209</v>
      </c>
      <c r="E534" s="246" t="s">
        <v>1</v>
      </c>
      <c r="F534" s="247" t="s">
        <v>903</v>
      </c>
      <c r="G534" s="245"/>
      <c r="H534" s="248">
        <v>35.759999999999998</v>
      </c>
      <c r="I534" s="249"/>
      <c r="J534" s="245"/>
      <c r="K534" s="245"/>
      <c r="L534" s="250"/>
      <c r="M534" s="251"/>
      <c r="N534" s="252"/>
      <c r="O534" s="252"/>
      <c r="P534" s="252"/>
      <c r="Q534" s="252"/>
      <c r="R534" s="252"/>
      <c r="S534" s="252"/>
      <c r="T534" s="253"/>
      <c r="U534" s="14"/>
      <c r="V534" s="14"/>
      <c r="W534" s="14"/>
      <c r="X534" s="14"/>
      <c r="Y534" s="14"/>
      <c r="Z534" s="14"/>
      <c r="AA534" s="14"/>
      <c r="AB534" s="14"/>
      <c r="AC534" s="14"/>
      <c r="AD534" s="14"/>
      <c r="AE534" s="14"/>
      <c r="AT534" s="254" t="s">
        <v>209</v>
      </c>
      <c r="AU534" s="254" t="s">
        <v>87</v>
      </c>
      <c r="AV534" s="14" t="s">
        <v>87</v>
      </c>
      <c r="AW534" s="14" t="s">
        <v>33</v>
      </c>
      <c r="AX534" s="14" t="s">
        <v>77</v>
      </c>
      <c r="AY534" s="254" t="s">
        <v>199</v>
      </c>
    </row>
    <row r="535" s="14" customFormat="1">
      <c r="A535" s="14"/>
      <c r="B535" s="244"/>
      <c r="C535" s="245"/>
      <c r="D535" s="235" t="s">
        <v>209</v>
      </c>
      <c r="E535" s="246" t="s">
        <v>1</v>
      </c>
      <c r="F535" s="247" t="s">
        <v>904</v>
      </c>
      <c r="G535" s="245"/>
      <c r="H535" s="248">
        <v>33.240000000000002</v>
      </c>
      <c r="I535" s="249"/>
      <c r="J535" s="245"/>
      <c r="K535" s="245"/>
      <c r="L535" s="250"/>
      <c r="M535" s="251"/>
      <c r="N535" s="252"/>
      <c r="O535" s="252"/>
      <c r="P535" s="252"/>
      <c r="Q535" s="252"/>
      <c r="R535" s="252"/>
      <c r="S535" s="252"/>
      <c r="T535" s="253"/>
      <c r="U535" s="14"/>
      <c r="V535" s="14"/>
      <c r="W535" s="14"/>
      <c r="X535" s="14"/>
      <c r="Y535" s="14"/>
      <c r="Z535" s="14"/>
      <c r="AA535" s="14"/>
      <c r="AB535" s="14"/>
      <c r="AC535" s="14"/>
      <c r="AD535" s="14"/>
      <c r="AE535" s="14"/>
      <c r="AT535" s="254" t="s">
        <v>209</v>
      </c>
      <c r="AU535" s="254" t="s">
        <v>87</v>
      </c>
      <c r="AV535" s="14" t="s">
        <v>87</v>
      </c>
      <c r="AW535" s="14" t="s">
        <v>33</v>
      </c>
      <c r="AX535" s="14" t="s">
        <v>77</v>
      </c>
      <c r="AY535" s="254" t="s">
        <v>199</v>
      </c>
    </row>
    <row r="536" s="14" customFormat="1">
      <c r="A536" s="14"/>
      <c r="B536" s="244"/>
      <c r="C536" s="245"/>
      <c r="D536" s="235" t="s">
        <v>209</v>
      </c>
      <c r="E536" s="246" t="s">
        <v>1</v>
      </c>
      <c r="F536" s="247" t="s">
        <v>905</v>
      </c>
      <c r="G536" s="245"/>
      <c r="H536" s="248">
        <v>23.559999999999999</v>
      </c>
      <c r="I536" s="249"/>
      <c r="J536" s="245"/>
      <c r="K536" s="245"/>
      <c r="L536" s="250"/>
      <c r="M536" s="251"/>
      <c r="N536" s="252"/>
      <c r="O536" s="252"/>
      <c r="P536" s="252"/>
      <c r="Q536" s="252"/>
      <c r="R536" s="252"/>
      <c r="S536" s="252"/>
      <c r="T536" s="253"/>
      <c r="U536" s="14"/>
      <c r="V536" s="14"/>
      <c r="W536" s="14"/>
      <c r="X536" s="14"/>
      <c r="Y536" s="14"/>
      <c r="Z536" s="14"/>
      <c r="AA536" s="14"/>
      <c r="AB536" s="14"/>
      <c r="AC536" s="14"/>
      <c r="AD536" s="14"/>
      <c r="AE536" s="14"/>
      <c r="AT536" s="254" t="s">
        <v>209</v>
      </c>
      <c r="AU536" s="254" t="s">
        <v>87</v>
      </c>
      <c r="AV536" s="14" t="s">
        <v>87</v>
      </c>
      <c r="AW536" s="14" t="s">
        <v>33</v>
      </c>
      <c r="AX536" s="14" t="s">
        <v>77</v>
      </c>
      <c r="AY536" s="254" t="s">
        <v>199</v>
      </c>
    </row>
    <row r="537" s="14" customFormat="1">
      <c r="A537" s="14"/>
      <c r="B537" s="244"/>
      <c r="C537" s="245"/>
      <c r="D537" s="235" t="s">
        <v>209</v>
      </c>
      <c r="E537" s="246" t="s">
        <v>1</v>
      </c>
      <c r="F537" s="247" t="s">
        <v>906</v>
      </c>
      <c r="G537" s="245"/>
      <c r="H537" s="248">
        <v>18.27</v>
      </c>
      <c r="I537" s="249"/>
      <c r="J537" s="245"/>
      <c r="K537" s="245"/>
      <c r="L537" s="250"/>
      <c r="M537" s="251"/>
      <c r="N537" s="252"/>
      <c r="O537" s="252"/>
      <c r="P537" s="252"/>
      <c r="Q537" s="252"/>
      <c r="R537" s="252"/>
      <c r="S537" s="252"/>
      <c r="T537" s="253"/>
      <c r="U537" s="14"/>
      <c r="V537" s="14"/>
      <c r="W537" s="14"/>
      <c r="X537" s="14"/>
      <c r="Y537" s="14"/>
      <c r="Z537" s="14"/>
      <c r="AA537" s="14"/>
      <c r="AB537" s="14"/>
      <c r="AC537" s="14"/>
      <c r="AD537" s="14"/>
      <c r="AE537" s="14"/>
      <c r="AT537" s="254" t="s">
        <v>209</v>
      </c>
      <c r="AU537" s="254" t="s">
        <v>87</v>
      </c>
      <c r="AV537" s="14" t="s">
        <v>87</v>
      </c>
      <c r="AW537" s="14" t="s">
        <v>33</v>
      </c>
      <c r="AX537" s="14" t="s">
        <v>77</v>
      </c>
      <c r="AY537" s="254" t="s">
        <v>199</v>
      </c>
    </row>
    <row r="538" s="14" customFormat="1">
      <c r="A538" s="14"/>
      <c r="B538" s="244"/>
      <c r="C538" s="245"/>
      <c r="D538" s="235" t="s">
        <v>209</v>
      </c>
      <c r="E538" s="246" t="s">
        <v>1</v>
      </c>
      <c r="F538" s="247" t="s">
        <v>131</v>
      </c>
      <c r="G538" s="245"/>
      <c r="H538" s="248">
        <v>369.13999999999999</v>
      </c>
      <c r="I538" s="249"/>
      <c r="J538" s="245"/>
      <c r="K538" s="245"/>
      <c r="L538" s="250"/>
      <c r="M538" s="251"/>
      <c r="N538" s="252"/>
      <c r="O538" s="252"/>
      <c r="P538" s="252"/>
      <c r="Q538" s="252"/>
      <c r="R538" s="252"/>
      <c r="S538" s="252"/>
      <c r="T538" s="253"/>
      <c r="U538" s="14"/>
      <c r="V538" s="14"/>
      <c r="W538" s="14"/>
      <c r="X538" s="14"/>
      <c r="Y538" s="14"/>
      <c r="Z538" s="14"/>
      <c r="AA538" s="14"/>
      <c r="AB538" s="14"/>
      <c r="AC538" s="14"/>
      <c r="AD538" s="14"/>
      <c r="AE538" s="14"/>
      <c r="AT538" s="254" t="s">
        <v>209</v>
      </c>
      <c r="AU538" s="254" t="s">
        <v>87</v>
      </c>
      <c r="AV538" s="14" t="s">
        <v>87</v>
      </c>
      <c r="AW538" s="14" t="s">
        <v>33</v>
      </c>
      <c r="AX538" s="14" t="s">
        <v>85</v>
      </c>
      <c r="AY538" s="254" t="s">
        <v>199</v>
      </c>
    </row>
    <row r="539" s="2" customFormat="1" ht="24.15" customHeight="1">
      <c r="A539" s="39"/>
      <c r="B539" s="40"/>
      <c r="C539" s="220" t="s">
        <v>907</v>
      </c>
      <c r="D539" s="220" t="s">
        <v>202</v>
      </c>
      <c r="E539" s="221" t="s">
        <v>908</v>
      </c>
      <c r="F539" s="222" t="s">
        <v>909</v>
      </c>
      <c r="G539" s="223" t="s">
        <v>205</v>
      </c>
      <c r="H539" s="224">
        <v>57.979999999999997</v>
      </c>
      <c r="I539" s="225"/>
      <c r="J539" s="226">
        <f>ROUND(I539*H539,2)</f>
        <v>0</v>
      </c>
      <c r="K539" s="222" t="s">
        <v>206</v>
      </c>
      <c r="L539" s="45"/>
      <c r="M539" s="227" t="s">
        <v>1</v>
      </c>
      <c r="N539" s="228" t="s">
        <v>42</v>
      </c>
      <c r="O539" s="92"/>
      <c r="P539" s="229">
        <f>O539*H539</f>
        <v>0</v>
      </c>
      <c r="Q539" s="229">
        <v>0.00050000000000000001</v>
      </c>
      <c r="R539" s="229">
        <f>Q539*H539</f>
        <v>0.028989999999999998</v>
      </c>
      <c r="S539" s="229">
        <v>0</v>
      </c>
      <c r="T539" s="230">
        <f>S539*H539</f>
        <v>0</v>
      </c>
      <c r="U539" s="39"/>
      <c r="V539" s="39"/>
      <c r="W539" s="39"/>
      <c r="X539" s="39"/>
      <c r="Y539" s="39"/>
      <c r="Z539" s="39"/>
      <c r="AA539" s="39"/>
      <c r="AB539" s="39"/>
      <c r="AC539" s="39"/>
      <c r="AD539" s="39"/>
      <c r="AE539" s="39"/>
      <c r="AR539" s="231" t="s">
        <v>313</v>
      </c>
      <c r="AT539" s="231" t="s">
        <v>202</v>
      </c>
      <c r="AU539" s="231" t="s">
        <v>87</v>
      </c>
      <c r="AY539" s="18" t="s">
        <v>199</v>
      </c>
      <c r="BE539" s="232">
        <f>IF(N539="základní",J539,0)</f>
        <v>0</v>
      </c>
      <c r="BF539" s="232">
        <f>IF(N539="snížená",J539,0)</f>
        <v>0</v>
      </c>
      <c r="BG539" s="232">
        <f>IF(N539="zákl. přenesená",J539,0)</f>
        <v>0</v>
      </c>
      <c r="BH539" s="232">
        <f>IF(N539="sníž. přenesená",J539,0)</f>
        <v>0</v>
      </c>
      <c r="BI539" s="232">
        <f>IF(N539="nulová",J539,0)</f>
        <v>0</v>
      </c>
      <c r="BJ539" s="18" t="s">
        <v>85</v>
      </c>
      <c r="BK539" s="232">
        <f>ROUND(I539*H539,2)</f>
        <v>0</v>
      </c>
      <c r="BL539" s="18" t="s">
        <v>313</v>
      </c>
      <c r="BM539" s="231" t="s">
        <v>910</v>
      </c>
    </row>
    <row r="540" s="13" customFormat="1">
      <c r="A540" s="13"/>
      <c r="B540" s="233"/>
      <c r="C540" s="234"/>
      <c r="D540" s="235" t="s">
        <v>209</v>
      </c>
      <c r="E540" s="236" t="s">
        <v>1</v>
      </c>
      <c r="F540" s="237" t="s">
        <v>222</v>
      </c>
      <c r="G540" s="234"/>
      <c r="H540" s="236" t="s">
        <v>1</v>
      </c>
      <c r="I540" s="238"/>
      <c r="J540" s="234"/>
      <c r="K540" s="234"/>
      <c r="L540" s="239"/>
      <c r="M540" s="240"/>
      <c r="N540" s="241"/>
      <c r="O540" s="241"/>
      <c r="P540" s="241"/>
      <c r="Q540" s="241"/>
      <c r="R540" s="241"/>
      <c r="S540" s="241"/>
      <c r="T540" s="242"/>
      <c r="U540" s="13"/>
      <c r="V540" s="13"/>
      <c r="W540" s="13"/>
      <c r="X540" s="13"/>
      <c r="Y540" s="13"/>
      <c r="Z540" s="13"/>
      <c r="AA540" s="13"/>
      <c r="AB540" s="13"/>
      <c r="AC540" s="13"/>
      <c r="AD540" s="13"/>
      <c r="AE540" s="13"/>
      <c r="AT540" s="243" t="s">
        <v>209</v>
      </c>
      <c r="AU540" s="243" t="s">
        <v>87</v>
      </c>
      <c r="AV540" s="13" t="s">
        <v>85</v>
      </c>
      <c r="AW540" s="13" t="s">
        <v>33</v>
      </c>
      <c r="AX540" s="13" t="s">
        <v>77</v>
      </c>
      <c r="AY540" s="243" t="s">
        <v>199</v>
      </c>
    </row>
    <row r="541" s="14" customFormat="1">
      <c r="A541" s="14"/>
      <c r="B541" s="244"/>
      <c r="C541" s="245"/>
      <c r="D541" s="235" t="s">
        <v>209</v>
      </c>
      <c r="E541" s="246" t="s">
        <v>1</v>
      </c>
      <c r="F541" s="247" t="s">
        <v>263</v>
      </c>
      <c r="G541" s="245"/>
      <c r="H541" s="248">
        <v>19.469999999999999</v>
      </c>
      <c r="I541" s="249"/>
      <c r="J541" s="245"/>
      <c r="K541" s="245"/>
      <c r="L541" s="250"/>
      <c r="M541" s="251"/>
      <c r="N541" s="252"/>
      <c r="O541" s="252"/>
      <c r="P541" s="252"/>
      <c r="Q541" s="252"/>
      <c r="R541" s="252"/>
      <c r="S541" s="252"/>
      <c r="T541" s="253"/>
      <c r="U541" s="14"/>
      <c r="V541" s="14"/>
      <c r="W541" s="14"/>
      <c r="X541" s="14"/>
      <c r="Y541" s="14"/>
      <c r="Z541" s="14"/>
      <c r="AA541" s="14"/>
      <c r="AB541" s="14"/>
      <c r="AC541" s="14"/>
      <c r="AD541" s="14"/>
      <c r="AE541" s="14"/>
      <c r="AT541" s="254" t="s">
        <v>209</v>
      </c>
      <c r="AU541" s="254" t="s">
        <v>87</v>
      </c>
      <c r="AV541" s="14" t="s">
        <v>87</v>
      </c>
      <c r="AW541" s="14" t="s">
        <v>33</v>
      </c>
      <c r="AX541" s="14" t="s">
        <v>77</v>
      </c>
      <c r="AY541" s="254" t="s">
        <v>199</v>
      </c>
    </row>
    <row r="542" s="14" customFormat="1">
      <c r="A542" s="14"/>
      <c r="B542" s="244"/>
      <c r="C542" s="245"/>
      <c r="D542" s="235" t="s">
        <v>209</v>
      </c>
      <c r="E542" s="246" t="s">
        <v>1</v>
      </c>
      <c r="F542" s="247" t="s">
        <v>264</v>
      </c>
      <c r="G542" s="245"/>
      <c r="H542" s="248">
        <v>38.509999999999998</v>
      </c>
      <c r="I542" s="249"/>
      <c r="J542" s="245"/>
      <c r="K542" s="245"/>
      <c r="L542" s="250"/>
      <c r="M542" s="251"/>
      <c r="N542" s="252"/>
      <c r="O542" s="252"/>
      <c r="P542" s="252"/>
      <c r="Q542" s="252"/>
      <c r="R542" s="252"/>
      <c r="S542" s="252"/>
      <c r="T542" s="253"/>
      <c r="U542" s="14"/>
      <c r="V542" s="14"/>
      <c r="W542" s="14"/>
      <c r="X542" s="14"/>
      <c r="Y542" s="14"/>
      <c r="Z542" s="14"/>
      <c r="AA542" s="14"/>
      <c r="AB542" s="14"/>
      <c r="AC542" s="14"/>
      <c r="AD542" s="14"/>
      <c r="AE542" s="14"/>
      <c r="AT542" s="254" t="s">
        <v>209</v>
      </c>
      <c r="AU542" s="254" t="s">
        <v>87</v>
      </c>
      <c r="AV542" s="14" t="s">
        <v>87</v>
      </c>
      <c r="AW542" s="14" t="s">
        <v>33</v>
      </c>
      <c r="AX542" s="14" t="s">
        <v>77</v>
      </c>
      <c r="AY542" s="254" t="s">
        <v>199</v>
      </c>
    </row>
    <row r="543" s="14" customFormat="1">
      <c r="A543" s="14"/>
      <c r="B543" s="244"/>
      <c r="C543" s="245"/>
      <c r="D543" s="235" t="s">
        <v>209</v>
      </c>
      <c r="E543" s="246" t="s">
        <v>1</v>
      </c>
      <c r="F543" s="247" t="s">
        <v>134</v>
      </c>
      <c r="G543" s="245"/>
      <c r="H543" s="248">
        <v>57.979999999999997</v>
      </c>
      <c r="I543" s="249"/>
      <c r="J543" s="245"/>
      <c r="K543" s="245"/>
      <c r="L543" s="250"/>
      <c r="M543" s="251"/>
      <c r="N543" s="252"/>
      <c r="O543" s="252"/>
      <c r="P543" s="252"/>
      <c r="Q543" s="252"/>
      <c r="R543" s="252"/>
      <c r="S543" s="252"/>
      <c r="T543" s="253"/>
      <c r="U543" s="14"/>
      <c r="V543" s="14"/>
      <c r="W543" s="14"/>
      <c r="X543" s="14"/>
      <c r="Y543" s="14"/>
      <c r="Z543" s="14"/>
      <c r="AA543" s="14"/>
      <c r="AB543" s="14"/>
      <c r="AC543" s="14"/>
      <c r="AD543" s="14"/>
      <c r="AE543" s="14"/>
      <c r="AT543" s="254" t="s">
        <v>209</v>
      </c>
      <c r="AU543" s="254" t="s">
        <v>87</v>
      </c>
      <c r="AV543" s="14" t="s">
        <v>87</v>
      </c>
      <c r="AW543" s="14" t="s">
        <v>33</v>
      </c>
      <c r="AX543" s="14" t="s">
        <v>85</v>
      </c>
      <c r="AY543" s="254" t="s">
        <v>199</v>
      </c>
    </row>
    <row r="544" s="2" customFormat="1" ht="21.75" customHeight="1">
      <c r="A544" s="39"/>
      <c r="B544" s="40"/>
      <c r="C544" s="255" t="s">
        <v>911</v>
      </c>
      <c r="D544" s="255" t="s">
        <v>252</v>
      </c>
      <c r="E544" s="256" t="s">
        <v>912</v>
      </c>
      <c r="F544" s="257" t="s">
        <v>913</v>
      </c>
      <c r="G544" s="258" t="s">
        <v>205</v>
      </c>
      <c r="H544" s="259">
        <v>66.206000000000003</v>
      </c>
      <c r="I544" s="260"/>
      <c r="J544" s="261">
        <f>ROUND(I544*H544,2)</f>
        <v>0</v>
      </c>
      <c r="K544" s="257" t="s">
        <v>1</v>
      </c>
      <c r="L544" s="262"/>
      <c r="M544" s="263" t="s">
        <v>1</v>
      </c>
      <c r="N544" s="264" t="s">
        <v>42</v>
      </c>
      <c r="O544" s="92"/>
      <c r="P544" s="229">
        <f>O544*H544</f>
        <v>0</v>
      </c>
      <c r="Q544" s="229">
        <v>0</v>
      </c>
      <c r="R544" s="229">
        <f>Q544*H544</f>
        <v>0</v>
      </c>
      <c r="S544" s="229">
        <v>0</v>
      </c>
      <c r="T544" s="230">
        <f>S544*H544</f>
        <v>0</v>
      </c>
      <c r="U544" s="39"/>
      <c r="V544" s="39"/>
      <c r="W544" s="39"/>
      <c r="X544" s="39"/>
      <c r="Y544" s="39"/>
      <c r="Z544" s="39"/>
      <c r="AA544" s="39"/>
      <c r="AB544" s="39"/>
      <c r="AC544" s="39"/>
      <c r="AD544" s="39"/>
      <c r="AE544" s="39"/>
      <c r="AR544" s="231" t="s">
        <v>383</v>
      </c>
      <c r="AT544" s="231" t="s">
        <v>252</v>
      </c>
      <c r="AU544" s="231" t="s">
        <v>87</v>
      </c>
      <c r="AY544" s="18" t="s">
        <v>199</v>
      </c>
      <c r="BE544" s="232">
        <f>IF(N544="základní",J544,0)</f>
        <v>0</v>
      </c>
      <c r="BF544" s="232">
        <f>IF(N544="snížená",J544,0)</f>
        <v>0</v>
      </c>
      <c r="BG544" s="232">
        <f>IF(N544="zákl. přenesená",J544,0)</f>
        <v>0</v>
      </c>
      <c r="BH544" s="232">
        <f>IF(N544="sníž. přenesená",J544,0)</f>
        <v>0</v>
      </c>
      <c r="BI544" s="232">
        <f>IF(N544="nulová",J544,0)</f>
        <v>0</v>
      </c>
      <c r="BJ544" s="18" t="s">
        <v>85</v>
      </c>
      <c r="BK544" s="232">
        <f>ROUND(I544*H544,2)</f>
        <v>0</v>
      </c>
      <c r="BL544" s="18" t="s">
        <v>313</v>
      </c>
      <c r="BM544" s="231" t="s">
        <v>914</v>
      </c>
    </row>
    <row r="545" s="13" customFormat="1">
      <c r="A545" s="13"/>
      <c r="B545" s="233"/>
      <c r="C545" s="234"/>
      <c r="D545" s="235" t="s">
        <v>209</v>
      </c>
      <c r="E545" s="236" t="s">
        <v>1</v>
      </c>
      <c r="F545" s="237" t="s">
        <v>217</v>
      </c>
      <c r="G545" s="234"/>
      <c r="H545" s="236" t="s">
        <v>1</v>
      </c>
      <c r="I545" s="238"/>
      <c r="J545" s="234"/>
      <c r="K545" s="234"/>
      <c r="L545" s="239"/>
      <c r="M545" s="240"/>
      <c r="N545" s="241"/>
      <c r="O545" s="241"/>
      <c r="P545" s="241"/>
      <c r="Q545" s="241"/>
      <c r="R545" s="241"/>
      <c r="S545" s="241"/>
      <c r="T545" s="242"/>
      <c r="U545" s="13"/>
      <c r="V545" s="13"/>
      <c r="W545" s="13"/>
      <c r="X545" s="13"/>
      <c r="Y545" s="13"/>
      <c r="Z545" s="13"/>
      <c r="AA545" s="13"/>
      <c r="AB545" s="13"/>
      <c r="AC545" s="13"/>
      <c r="AD545" s="13"/>
      <c r="AE545" s="13"/>
      <c r="AT545" s="243" t="s">
        <v>209</v>
      </c>
      <c r="AU545" s="243" t="s">
        <v>87</v>
      </c>
      <c r="AV545" s="13" t="s">
        <v>85</v>
      </c>
      <c r="AW545" s="13" t="s">
        <v>33</v>
      </c>
      <c r="AX545" s="13" t="s">
        <v>77</v>
      </c>
      <c r="AY545" s="243" t="s">
        <v>199</v>
      </c>
    </row>
    <row r="546" s="14" customFormat="1">
      <c r="A546" s="14"/>
      <c r="B546" s="244"/>
      <c r="C546" s="245"/>
      <c r="D546" s="235" t="s">
        <v>209</v>
      </c>
      <c r="E546" s="246" t="s">
        <v>1</v>
      </c>
      <c r="F546" s="247" t="s">
        <v>915</v>
      </c>
      <c r="G546" s="245"/>
      <c r="H546" s="248">
        <v>63.777999999999999</v>
      </c>
      <c r="I546" s="249"/>
      <c r="J546" s="245"/>
      <c r="K546" s="245"/>
      <c r="L546" s="250"/>
      <c r="M546" s="251"/>
      <c r="N546" s="252"/>
      <c r="O546" s="252"/>
      <c r="P546" s="252"/>
      <c r="Q546" s="252"/>
      <c r="R546" s="252"/>
      <c r="S546" s="252"/>
      <c r="T546" s="253"/>
      <c r="U546" s="14"/>
      <c r="V546" s="14"/>
      <c r="W546" s="14"/>
      <c r="X546" s="14"/>
      <c r="Y546" s="14"/>
      <c r="Z546" s="14"/>
      <c r="AA546" s="14"/>
      <c r="AB546" s="14"/>
      <c r="AC546" s="14"/>
      <c r="AD546" s="14"/>
      <c r="AE546" s="14"/>
      <c r="AT546" s="254" t="s">
        <v>209</v>
      </c>
      <c r="AU546" s="254" t="s">
        <v>87</v>
      </c>
      <c r="AV546" s="14" t="s">
        <v>87</v>
      </c>
      <c r="AW546" s="14" t="s">
        <v>33</v>
      </c>
      <c r="AX546" s="14" t="s">
        <v>77</v>
      </c>
      <c r="AY546" s="254" t="s">
        <v>199</v>
      </c>
    </row>
    <row r="547" s="13" customFormat="1">
      <c r="A547" s="13"/>
      <c r="B547" s="233"/>
      <c r="C547" s="234"/>
      <c r="D547" s="235" t="s">
        <v>209</v>
      </c>
      <c r="E547" s="236" t="s">
        <v>1</v>
      </c>
      <c r="F547" s="237" t="s">
        <v>916</v>
      </c>
      <c r="G547" s="234"/>
      <c r="H547" s="236" t="s">
        <v>1</v>
      </c>
      <c r="I547" s="238"/>
      <c r="J547" s="234"/>
      <c r="K547" s="234"/>
      <c r="L547" s="239"/>
      <c r="M547" s="240"/>
      <c r="N547" s="241"/>
      <c r="O547" s="241"/>
      <c r="P547" s="241"/>
      <c r="Q547" s="241"/>
      <c r="R547" s="241"/>
      <c r="S547" s="241"/>
      <c r="T547" s="242"/>
      <c r="U547" s="13"/>
      <c r="V547" s="13"/>
      <c r="W547" s="13"/>
      <c r="X547" s="13"/>
      <c r="Y547" s="13"/>
      <c r="Z547" s="13"/>
      <c r="AA547" s="13"/>
      <c r="AB547" s="13"/>
      <c r="AC547" s="13"/>
      <c r="AD547" s="13"/>
      <c r="AE547" s="13"/>
      <c r="AT547" s="243" t="s">
        <v>209</v>
      </c>
      <c r="AU547" s="243" t="s">
        <v>87</v>
      </c>
      <c r="AV547" s="13" t="s">
        <v>85</v>
      </c>
      <c r="AW547" s="13" t="s">
        <v>33</v>
      </c>
      <c r="AX547" s="13" t="s">
        <v>77</v>
      </c>
      <c r="AY547" s="243" t="s">
        <v>199</v>
      </c>
    </row>
    <row r="548" s="14" customFormat="1">
      <c r="A548" s="14"/>
      <c r="B548" s="244"/>
      <c r="C548" s="245"/>
      <c r="D548" s="235" t="s">
        <v>209</v>
      </c>
      <c r="E548" s="246" t="s">
        <v>1</v>
      </c>
      <c r="F548" s="247" t="s">
        <v>917</v>
      </c>
      <c r="G548" s="245"/>
      <c r="H548" s="248">
        <v>2.4279999999999999</v>
      </c>
      <c r="I548" s="249"/>
      <c r="J548" s="245"/>
      <c r="K548" s="245"/>
      <c r="L548" s="250"/>
      <c r="M548" s="251"/>
      <c r="N548" s="252"/>
      <c r="O548" s="252"/>
      <c r="P548" s="252"/>
      <c r="Q548" s="252"/>
      <c r="R548" s="252"/>
      <c r="S548" s="252"/>
      <c r="T548" s="253"/>
      <c r="U548" s="14"/>
      <c r="V548" s="14"/>
      <c r="W548" s="14"/>
      <c r="X548" s="14"/>
      <c r="Y548" s="14"/>
      <c r="Z548" s="14"/>
      <c r="AA548" s="14"/>
      <c r="AB548" s="14"/>
      <c r="AC548" s="14"/>
      <c r="AD548" s="14"/>
      <c r="AE548" s="14"/>
      <c r="AT548" s="254" t="s">
        <v>209</v>
      </c>
      <c r="AU548" s="254" t="s">
        <v>87</v>
      </c>
      <c r="AV548" s="14" t="s">
        <v>87</v>
      </c>
      <c r="AW548" s="14" t="s">
        <v>33</v>
      </c>
      <c r="AX548" s="14" t="s">
        <v>77</v>
      </c>
      <c r="AY548" s="254" t="s">
        <v>199</v>
      </c>
    </row>
    <row r="549" s="15" customFormat="1">
      <c r="A549" s="15"/>
      <c r="B549" s="269"/>
      <c r="C549" s="270"/>
      <c r="D549" s="235" t="s">
        <v>209</v>
      </c>
      <c r="E549" s="271" t="s">
        <v>1</v>
      </c>
      <c r="F549" s="272" t="s">
        <v>583</v>
      </c>
      <c r="G549" s="270"/>
      <c r="H549" s="273">
        <v>66.206000000000003</v>
      </c>
      <c r="I549" s="274"/>
      <c r="J549" s="270"/>
      <c r="K549" s="270"/>
      <c r="L549" s="275"/>
      <c r="M549" s="276"/>
      <c r="N549" s="277"/>
      <c r="O549" s="277"/>
      <c r="P549" s="277"/>
      <c r="Q549" s="277"/>
      <c r="R549" s="277"/>
      <c r="S549" s="277"/>
      <c r="T549" s="278"/>
      <c r="U549" s="15"/>
      <c r="V549" s="15"/>
      <c r="W549" s="15"/>
      <c r="X549" s="15"/>
      <c r="Y549" s="15"/>
      <c r="Z549" s="15"/>
      <c r="AA549" s="15"/>
      <c r="AB549" s="15"/>
      <c r="AC549" s="15"/>
      <c r="AD549" s="15"/>
      <c r="AE549" s="15"/>
      <c r="AT549" s="279" t="s">
        <v>209</v>
      </c>
      <c r="AU549" s="279" t="s">
        <v>87</v>
      </c>
      <c r="AV549" s="15" t="s">
        <v>207</v>
      </c>
      <c r="AW549" s="15" t="s">
        <v>33</v>
      </c>
      <c r="AX549" s="15" t="s">
        <v>85</v>
      </c>
      <c r="AY549" s="279" t="s">
        <v>199</v>
      </c>
    </row>
    <row r="550" s="2" customFormat="1" ht="24.15" customHeight="1">
      <c r="A550" s="39"/>
      <c r="B550" s="40"/>
      <c r="C550" s="220" t="s">
        <v>918</v>
      </c>
      <c r="D550" s="220" t="s">
        <v>202</v>
      </c>
      <c r="E550" s="221" t="s">
        <v>919</v>
      </c>
      <c r="F550" s="222" t="s">
        <v>920</v>
      </c>
      <c r="G550" s="223" t="s">
        <v>205</v>
      </c>
      <c r="H550" s="224">
        <v>231.56999999999999</v>
      </c>
      <c r="I550" s="225"/>
      <c r="J550" s="226">
        <f>ROUND(I550*H550,2)</f>
        <v>0</v>
      </c>
      <c r="K550" s="222" t="s">
        <v>206</v>
      </c>
      <c r="L550" s="45"/>
      <c r="M550" s="227" t="s">
        <v>1</v>
      </c>
      <c r="N550" s="228" t="s">
        <v>42</v>
      </c>
      <c r="O550" s="92"/>
      <c r="P550" s="229">
        <f>O550*H550</f>
        <v>0</v>
      </c>
      <c r="Q550" s="229">
        <v>0.00029999999999999997</v>
      </c>
      <c r="R550" s="229">
        <f>Q550*H550</f>
        <v>0.069470999999999991</v>
      </c>
      <c r="S550" s="229">
        <v>0</v>
      </c>
      <c r="T550" s="230">
        <f>S550*H550</f>
        <v>0</v>
      </c>
      <c r="U550" s="39"/>
      <c r="V550" s="39"/>
      <c r="W550" s="39"/>
      <c r="X550" s="39"/>
      <c r="Y550" s="39"/>
      <c r="Z550" s="39"/>
      <c r="AA550" s="39"/>
      <c r="AB550" s="39"/>
      <c r="AC550" s="39"/>
      <c r="AD550" s="39"/>
      <c r="AE550" s="39"/>
      <c r="AR550" s="231" t="s">
        <v>313</v>
      </c>
      <c r="AT550" s="231" t="s">
        <v>202</v>
      </c>
      <c r="AU550" s="231" t="s">
        <v>87</v>
      </c>
      <c r="AY550" s="18" t="s">
        <v>199</v>
      </c>
      <c r="BE550" s="232">
        <f>IF(N550="základní",J550,0)</f>
        <v>0</v>
      </c>
      <c r="BF550" s="232">
        <f>IF(N550="snížená",J550,0)</f>
        <v>0</v>
      </c>
      <c r="BG550" s="232">
        <f>IF(N550="zákl. přenesená",J550,0)</f>
        <v>0</v>
      </c>
      <c r="BH550" s="232">
        <f>IF(N550="sníž. přenesená",J550,0)</f>
        <v>0</v>
      </c>
      <c r="BI550" s="232">
        <f>IF(N550="nulová",J550,0)</f>
        <v>0</v>
      </c>
      <c r="BJ550" s="18" t="s">
        <v>85</v>
      </c>
      <c r="BK550" s="232">
        <f>ROUND(I550*H550,2)</f>
        <v>0</v>
      </c>
      <c r="BL550" s="18" t="s">
        <v>313</v>
      </c>
      <c r="BM550" s="231" t="s">
        <v>921</v>
      </c>
    </row>
    <row r="551" s="13" customFormat="1">
      <c r="A551" s="13"/>
      <c r="B551" s="233"/>
      <c r="C551" s="234"/>
      <c r="D551" s="235" t="s">
        <v>209</v>
      </c>
      <c r="E551" s="236" t="s">
        <v>1</v>
      </c>
      <c r="F551" s="237" t="s">
        <v>222</v>
      </c>
      <c r="G551" s="234"/>
      <c r="H551" s="236" t="s">
        <v>1</v>
      </c>
      <c r="I551" s="238"/>
      <c r="J551" s="234"/>
      <c r="K551" s="234"/>
      <c r="L551" s="239"/>
      <c r="M551" s="240"/>
      <c r="N551" s="241"/>
      <c r="O551" s="241"/>
      <c r="P551" s="241"/>
      <c r="Q551" s="241"/>
      <c r="R551" s="241"/>
      <c r="S551" s="241"/>
      <c r="T551" s="242"/>
      <c r="U551" s="13"/>
      <c r="V551" s="13"/>
      <c r="W551" s="13"/>
      <c r="X551" s="13"/>
      <c r="Y551" s="13"/>
      <c r="Z551" s="13"/>
      <c r="AA551" s="13"/>
      <c r="AB551" s="13"/>
      <c r="AC551" s="13"/>
      <c r="AD551" s="13"/>
      <c r="AE551" s="13"/>
      <c r="AT551" s="243" t="s">
        <v>209</v>
      </c>
      <c r="AU551" s="243" t="s">
        <v>87</v>
      </c>
      <c r="AV551" s="13" t="s">
        <v>85</v>
      </c>
      <c r="AW551" s="13" t="s">
        <v>33</v>
      </c>
      <c r="AX551" s="13" t="s">
        <v>77</v>
      </c>
      <c r="AY551" s="243" t="s">
        <v>199</v>
      </c>
    </row>
    <row r="552" s="14" customFormat="1">
      <c r="A552" s="14"/>
      <c r="B552" s="244"/>
      <c r="C552" s="245"/>
      <c r="D552" s="235" t="s">
        <v>209</v>
      </c>
      <c r="E552" s="246" t="s">
        <v>1</v>
      </c>
      <c r="F552" s="247" t="s">
        <v>265</v>
      </c>
      <c r="G552" s="245"/>
      <c r="H552" s="248">
        <v>19.469999999999999</v>
      </c>
      <c r="I552" s="249"/>
      <c r="J552" s="245"/>
      <c r="K552" s="245"/>
      <c r="L552" s="250"/>
      <c r="M552" s="251"/>
      <c r="N552" s="252"/>
      <c r="O552" s="252"/>
      <c r="P552" s="252"/>
      <c r="Q552" s="252"/>
      <c r="R552" s="252"/>
      <c r="S552" s="252"/>
      <c r="T552" s="253"/>
      <c r="U552" s="14"/>
      <c r="V552" s="14"/>
      <c r="W552" s="14"/>
      <c r="X552" s="14"/>
      <c r="Y552" s="14"/>
      <c r="Z552" s="14"/>
      <c r="AA552" s="14"/>
      <c r="AB552" s="14"/>
      <c r="AC552" s="14"/>
      <c r="AD552" s="14"/>
      <c r="AE552" s="14"/>
      <c r="AT552" s="254" t="s">
        <v>209</v>
      </c>
      <c r="AU552" s="254" t="s">
        <v>87</v>
      </c>
      <c r="AV552" s="14" t="s">
        <v>87</v>
      </c>
      <c r="AW552" s="14" t="s">
        <v>33</v>
      </c>
      <c r="AX552" s="14" t="s">
        <v>77</v>
      </c>
      <c r="AY552" s="254" t="s">
        <v>199</v>
      </c>
    </row>
    <row r="553" s="14" customFormat="1">
      <c r="A553" s="14"/>
      <c r="B553" s="244"/>
      <c r="C553" s="245"/>
      <c r="D553" s="235" t="s">
        <v>209</v>
      </c>
      <c r="E553" s="246" t="s">
        <v>1</v>
      </c>
      <c r="F553" s="247" t="s">
        <v>266</v>
      </c>
      <c r="G553" s="245"/>
      <c r="H553" s="248">
        <v>19.460000000000001</v>
      </c>
      <c r="I553" s="249"/>
      <c r="J553" s="245"/>
      <c r="K553" s="245"/>
      <c r="L553" s="250"/>
      <c r="M553" s="251"/>
      <c r="N553" s="252"/>
      <c r="O553" s="252"/>
      <c r="P553" s="252"/>
      <c r="Q553" s="252"/>
      <c r="R553" s="252"/>
      <c r="S553" s="252"/>
      <c r="T553" s="253"/>
      <c r="U553" s="14"/>
      <c r="V553" s="14"/>
      <c r="W553" s="14"/>
      <c r="X553" s="14"/>
      <c r="Y553" s="14"/>
      <c r="Z553" s="14"/>
      <c r="AA553" s="14"/>
      <c r="AB553" s="14"/>
      <c r="AC553" s="14"/>
      <c r="AD553" s="14"/>
      <c r="AE553" s="14"/>
      <c r="AT553" s="254" t="s">
        <v>209</v>
      </c>
      <c r="AU553" s="254" t="s">
        <v>87</v>
      </c>
      <c r="AV553" s="14" t="s">
        <v>87</v>
      </c>
      <c r="AW553" s="14" t="s">
        <v>33</v>
      </c>
      <c r="AX553" s="14" t="s">
        <v>77</v>
      </c>
      <c r="AY553" s="254" t="s">
        <v>199</v>
      </c>
    </row>
    <row r="554" s="14" customFormat="1">
      <c r="A554" s="14"/>
      <c r="B554" s="244"/>
      <c r="C554" s="245"/>
      <c r="D554" s="235" t="s">
        <v>209</v>
      </c>
      <c r="E554" s="246" t="s">
        <v>1</v>
      </c>
      <c r="F554" s="247" t="s">
        <v>267</v>
      </c>
      <c r="G554" s="245"/>
      <c r="H554" s="248">
        <v>19.510000000000002</v>
      </c>
      <c r="I554" s="249"/>
      <c r="J554" s="245"/>
      <c r="K554" s="245"/>
      <c r="L554" s="250"/>
      <c r="M554" s="251"/>
      <c r="N554" s="252"/>
      <c r="O554" s="252"/>
      <c r="P554" s="252"/>
      <c r="Q554" s="252"/>
      <c r="R554" s="252"/>
      <c r="S554" s="252"/>
      <c r="T554" s="253"/>
      <c r="U554" s="14"/>
      <c r="V554" s="14"/>
      <c r="W554" s="14"/>
      <c r="X554" s="14"/>
      <c r="Y554" s="14"/>
      <c r="Z554" s="14"/>
      <c r="AA554" s="14"/>
      <c r="AB554" s="14"/>
      <c r="AC554" s="14"/>
      <c r="AD554" s="14"/>
      <c r="AE554" s="14"/>
      <c r="AT554" s="254" t="s">
        <v>209</v>
      </c>
      <c r="AU554" s="254" t="s">
        <v>87</v>
      </c>
      <c r="AV554" s="14" t="s">
        <v>87</v>
      </c>
      <c r="AW554" s="14" t="s">
        <v>33</v>
      </c>
      <c r="AX554" s="14" t="s">
        <v>77</v>
      </c>
      <c r="AY554" s="254" t="s">
        <v>199</v>
      </c>
    </row>
    <row r="555" s="14" customFormat="1">
      <c r="A555" s="14"/>
      <c r="B555" s="244"/>
      <c r="C555" s="245"/>
      <c r="D555" s="235" t="s">
        <v>209</v>
      </c>
      <c r="E555" s="246" t="s">
        <v>1</v>
      </c>
      <c r="F555" s="247" t="s">
        <v>268</v>
      </c>
      <c r="G555" s="245"/>
      <c r="H555" s="248">
        <v>19.219999999999999</v>
      </c>
      <c r="I555" s="249"/>
      <c r="J555" s="245"/>
      <c r="K555" s="245"/>
      <c r="L555" s="250"/>
      <c r="M555" s="251"/>
      <c r="N555" s="252"/>
      <c r="O555" s="252"/>
      <c r="P555" s="252"/>
      <c r="Q555" s="252"/>
      <c r="R555" s="252"/>
      <c r="S555" s="252"/>
      <c r="T555" s="253"/>
      <c r="U555" s="14"/>
      <c r="V555" s="14"/>
      <c r="W555" s="14"/>
      <c r="X555" s="14"/>
      <c r="Y555" s="14"/>
      <c r="Z555" s="14"/>
      <c r="AA555" s="14"/>
      <c r="AB555" s="14"/>
      <c r="AC555" s="14"/>
      <c r="AD555" s="14"/>
      <c r="AE555" s="14"/>
      <c r="AT555" s="254" t="s">
        <v>209</v>
      </c>
      <c r="AU555" s="254" t="s">
        <v>87</v>
      </c>
      <c r="AV555" s="14" t="s">
        <v>87</v>
      </c>
      <c r="AW555" s="14" t="s">
        <v>33</v>
      </c>
      <c r="AX555" s="14" t="s">
        <v>77</v>
      </c>
      <c r="AY555" s="254" t="s">
        <v>199</v>
      </c>
    </row>
    <row r="556" s="14" customFormat="1">
      <c r="A556" s="14"/>
      <c r="B556" s="244"/>
      <c r="C556" s="245"/>
      <c r="D556" s="235" t="s">
        <v>209</v>
      </c>
      <c r="E556" s="246" t="s">
        <v>1</v>
      </c>
      <c r="F556" s="247" t="s">
        <v>269</v>
      </c>
      <c r="G556" s="245"/>
      <c r="H556" s="248">
        <v>19.390000000000001</v>
      </c>
      <c r="I556" s="249"/>
      <c r="J556" s="245"/>
      <c r="K556" s="245"/>
      <c r="L556" s="250"/>
      <c r="M556" s="251"/>
      <c r="N556" s="252"/>
      <c r="O556" s="252"/>
      <c r="P556" s="252"/>
      <c r="Q556" s="252"/>
      <c r="R556" s="252"/>
      <c r="S556" s="252"/>
      <c r="T556" s="253"/>
      <c r="U556" s="14"/>
      <c r="V556" s="14"/>
      <c r="W556" s="14"/>
      <c r="X556" s="14"/>
      <c r="Y556" s="14"/>
      <c r="Z556" s="14"/>
      <c r="AA556" s="14"/>
      <c r="AB556" s="14"/>
      <c r="AC556" s="14"/>
      <c r="AD556" s="14"/>
      <c r="AE556" s="14"/>
      <c r="AT556" s="254" t="s">
        <v>209</v>
      </c>
      <c r="AU556" s="254" t="s">
        <v>87</v>
      </c>
      <c r="AV556" s="14" t="s">
        <v>87</v>
      </c>
      <c r="AW556" s="14" t="s">
        <v>33</v>
      </c>
      <c r="AX556" s="14" t="s">
        <v>77</v>
      </c>
      <c r="AY556" s="254" t="s">
        <v>199</v>
      </c>
    </row>
    <row r="557" s="14" customFormat="1">
      <c r="A557" s="14"/>
      <c r="B557" s="244"/>
      <c r="C557" s="245"/>
      <c r="D557" s="235" t="s">
        <v>209</v>
      </c>
      <c r="E557" s="246" t="s">
        <v>1</v>
      </c>
      <c r="F557" s="247" t="s">
        <v>270</v>
      </c>
      <c r="G557" s="245"/>
      <c r="H557" s="248">
        <v>14.09</v>
      </c>
      <c r="I557" s="249"/>
      <c r="J557" s="245"/>
      <c r="K557" s="245"/>
      <c r="L557" s="250"/>
      <c r="M557" s="251"/>
      <c r="N557" s="252"/>
      <c r="O557" s="252"/>
      <c r="P557" s="252"/>
      <c r="Q557" s="252"/>
      <c r="R557" s="252"/>
      <c r="S557" s="252"/>
      <c r="T557" s="253"/>
      <c r="U557" s="14"/>
      <c r="V557" s="14"/>
      <c r="W557" s="14"/>
      <c r="X557" s="14"/>
      <c r="Y557" s="14"/>
      <c r="Z557" s="14"/>
      <c r="AA557" s="14"/>
      <c r="AB557" s="14"/>
      <c r="AC557" s="14"/>
      <c r="AD557" s="14"/>
      <c r="AE557" s="14"/>
      <c r="AT557" s="254" t="s">
        <v>209</v>
      </c>
      <c r="AU557" s="254" t="s">
        <v>87</v>
      </c>
      <c r="AV557" s="14" t="s">
        <v>87</v>
      </c>
      <c r="AW557" s="14" t="s">
        <v>33</v>
      </c>
      <c r="AX557" s="14" t="s">
        <v>77</v>
      </c>
      <c r="AY557" s="254" t="s">
        <v>199</v>
      </c>
    </row>
    <row r="558" s="14" customFormat="1">
      <c r="A558" s="14"/>
      <c r="B558" s="244"/>
      <c r="C558" s="245"/>
      <c r="D558" s="235" t="s">
        <v>209</v>
      </c>
      <c r="E558" s="246" t="s">
        <v>1</v>
      </c>
      <c r="F558" s="247" t="s">
        <v>271</v>
      </c>
      <c r="G558" s="245"/>
      <c r="H558" s="248">
        <v>5.9699999999999998</v>
      </c>
      <c r="I558" s="249"/>
      <c r="J558" s="245"/>
      <c r="K558" s="245"/>
      <c r="L558" s="250"/>
      <c r="M558" s="251"/>
      <c r="N558" s="252"/>
      <c r="O558" s="252"/>
      <c r="P558" s="252"/>
      <c r="Q558" s="252"/>
      <c r="R558" s="252"/>
      <c r="S558" s="252"/>
      <c r="T558" s="253"/>
      <c r="U558" s="14"/>
      <c r="V558" s="14"/>
      <c r="W558" s="14"/>
      <c r="X558" s="14"/>
      <c r="Y558" s="14"/>
      <c r="Z558" s="14"/>
      <c r="AA558" s="14"/>
      <c r="AB558" s="14"/>
      <c r="AC558" s="14"/>
      <c r="AD558" s="14"/>
      <c r="AE558" s="14"/>
      <c r="AT558" s="254" t="s">
        <v>209</v>
      </c>
      <c r="AU558" s="254" t="s">
        <v>87</v>
      </c>
      <c r="AV558" s="14" t="s">
        <v>87</v>
      </c>
      <c r="AW558" s="14" t="s">
        <v>33</v>
      </c>
      <c r="AX558" s="14" t="s">
        <v>77</v>
      </c>
      <c r="AY558" s="254" t="s">
        <v>199</v>
      </c>
    </row>
    <row r="559" s="14" customFormat="1">
      <c r="A559" s="14"/>
      <c r="B559" s="244"/>
      <c r="C559" s="245"/>
      <c r="D559" s="235" t="s">
        <v>209</v>
      </c>
      <c r="E559" s="246" t="s">
        <v>1</v>
      </c>
      <c r="F559" s="247" t="s">
        <v>922</v>
      </c>
      <c r="G559" s="245"/>
      <c r="H559" s="248">
        <v>114.45999999999999</v>
      </c>
      <c r="I559" s="249"/>
      <c r="J559" s="245"/>
      <c r="K559" s="245"/>
      <c r="L559" s="250"/>
      <c r="M559" s="251"/>
      <c r="N559" s="252"/>
      <c r="O559" s="252"/>
      <c r="P559" s="252"/>
      <c r="Q559" s="252"/>
      <c r="R559" s="252"/>
      <c r="S559" s="252"/>
      <c r="T559" s="253"/>
      <c r="U559" s="14"/>
      <c r="V559" s="14"/>
      <c r="W559" s="14"/>
      <c r="X559" s="14"/>
      <c r="Y559" s="14"/>
      <c r="Z559" s="14"/>
      <c r="AA559" s="14"/>
      <c r="AB559" s="14"/>
      <c r="AC559" s="14"/>
      <c r="AD559" s="14"/>
      <c r="AE559" s="14"/>
      <c r="AT559" s="254" t="s">
        <v>209</v>
      </c>
      <c r="AU559" s="254" t="s">
        <v>87</v>
      </c>
      <c r="AV559" s="14" t="s">
        <v>87</v>
      </c>
      <c r="AW559" s="14" t="s">
        <v>33</v>
      </c>
      <c r="AX559" s="14" t="s">
        <v>77</v>
      </c>
      <c r="AY559" s="254" t="s">
        <v>199</v>
      </c>
    </row>
    <row r="560" s="14" customFormat="1">
      <c r="A560" s="14"/>
      <c r="B560" s="244"/>
      <c r="C560" s="245"/>
      <c r="D560" s="235" t="s">
        <v>209</v>
      </c>
      <c r="E560" s="246" t="s">
        <v>1</v>
      </c>
      <c r="F560" s="247" t="s">
        <v>137</v>
      </c>
      <c r="G560" s="245"/>
      <c r="H560" s="248">
        <v>231.56999999999999</v>
      </c>
      <c r="I560" s="249"/>
      <c r="J560" s="245"/>
      <c r="K560" s="245"/>
      <c r="L560" s="250"/>
      <c r="M560" s="251"/>
      <c r="N560" s="252"/>
      <c r="O560" s="252"/>
      <c r="P560" s="252"/>
      <c r="Q560" s="252"/>
      <c r="R560" s="252"/>
      <c r="S560" s="252"/>
      <c r="T560" s="253"/>
      <c r="U560" s="14"/>
      <c r="V560" s="14"/>
      <c r="W560" s="14"/>
      <c r="X560" s="14"/>
      <c r="Y560" s="14"/>
      <c r="Z560" s="14"/>
      <c r="AA560" s="14"/>
      <c r="AB560" s="14"/>
      <c r="AC560" s="14"/>
      <c r="AD560" s="14"/>
      <c r="AE560" s="14"/>
      <c r="AT560" s="254" t="s">
        <v>209</v>
      </c>
      <c r="AU560" s="254" t="s">
        <v>87</v>
      </c>
      <c r="AV560" s="14" t="s">
        <v>87</v>
      </c>
      <c r="AW560" s="14" t="s">
        <v>33</v>
      </c>
      <c r="AX560" s="14" t="s">
        <v>85</v>
      </c>
      <c r="AY560" s="254" t="s">
        <v>199</v>
      </c>
    </row>
    <row r="561" s="2" customFormat="1" ht="44.25" customHeight="1">
      <c r="A561" s="39"/>
      <c r="B561" s="40"/>
      <c r="C561" s="255" t="s">
        <v>923</v>
      </c>
      <c r="D561" s="255" t="s">
        <v>252</v>
      </c>
      <c r="E561" s="256" t="s">
        <v>924</v>
      </c>
      <c r="F561" s="257" t="s">
        <v>925</v>
      </c>
      <c r="G561" s="258" t="s">
        <v>205</v>
      </c>
      <c r="H561" s="259">
        <v>254.727</v>
      </c>
      <c r="I561" s="260"/>
      <c r="J561" s="261">
        <f>ROUND(I561*H561,2)</f>
        <v>0</v>
      </c>
      <c r="K561" s="257" t="s">
        <v>206</v>
      </c>
      <c r="L561" s="262"/>
      <c r="M561" s="263" t="s">
        <v>1</v>
      </c>
      <c r="N561" s="264" t="s">
        <v>42</v>
      </c>
      <c r="O561" s="92"/>
      <c r="P561" s="229">
        <f>O561*H561</f>
        <v>0</v>
      </c>
      <c r="Q561" s="229">
        <v>0.0027699999999999999</v>
      </c>
      <c r="R561" s="229">
        <f>Q561*H561</f>
        <v>0.70559379</v>
      </c>
      <c r="S561" s="229">
        <v>0</v>
      </c>
      <c r="T561" s="230">
        <f>S561*H561</f>
        <v>0</v>
      </c>
      <c r="U561" s="39"/>
      <c r="V561" s="39"/>
      <c r="W561" s="39"/>
      <c r="X561" s="39"/>
      <c r="Y561" s="39"/>
      <c r="Z561" s="39"/>
      <c r="AA561" s="39"/>
      <c r="AB561" s="39"/>
      <c r="AC561" s="39"/>
      <c r="AD561" s="39"/>
      <c r="AE561" s="39"/>
      <c r="AR561" s="231" t="s">
        <v>383</v>
      </c>
      <c r="AT561" s="231" t="s">
        <v>252</v>
      </c>
      <c r="AU561" s="231" t="s">
        <v>87</v>
      </c>
      <c r="AY561" s="18" t="s">
        <v>199</v>
      </c>
      <c r="BE561" s="232">
        <f>IF(N561="základní",J561,0)</f>
        <v>0</v>
      </c>
      <c r="BF561" s="232">
        <f>IF(N561="snížená",J561,0)</f>
        <v>0</v>
      </c>
      <c r="BG561" s="232">
        <f>IF(N561="zákl. přenesená",J561,0)</f>
        <v>0</v>
      </c>
      <c r="BH561" s="232">
        <f>IF(N561="sníž. přenesená",J561,0)</f>
        <v>0</v>
      </c>
      <c r="BI561" s="232">
        <f>IF(N561="nulová",J561,0)</f>
        <v>0</v>
      </c>
      <c r="BJ561" s="18" t="s">
        <v>85</v>
      </c>
      <c r="BK561" s="232">
        <f>ROUND(I561*H561,2)</f>
        <v>0</v>
      </c>
      <c r="BL561" s="18" t="s">
        <v>313</v>
      </c>
      <c r="BM561" s="231" t="s">
        <v>926</v>
      </c>
    </row>
    <row r="562" s="2" customFormat="1">
      <c r="A562" s="39"/>
      <c r="B562" s="40"/>
      <c r="C562" s="41"/>
      <c r="D562" s="235" t="s">
        <v>275</v>
      </c>
      <c r="E562" s="41"/>
      <c r="F562" s="265" t="s">
        <v>927</v>
      </c>
      <c r="G562" s="41"/>
      <c r="H562" s="41"/>
      <c r="I562" s="266"/>
      <c r="J562" s="41"/>
      <c r="K562" s="41"/>
      <c r="L562" s="45"/>
      <c r="M562" s="267"/>
      <c r="N562" s="268"/>
      <c r="O562" s="92"/>
      <c r="P562" s="92"/>
      <c r="Q562" s="92"/>
      <c r="R562" s="92"/>
      <c r="S562" s="92"/>
      <c r="T562" s="93"/>
      <c r="U562" s="39"/>
      <c r="V562" s="39"/>
      <c r="W562" s="39"/>
      <c r="X562" s="39"/>
      <c r="Y562" s="39"/>
      <c r="Z562" s="39"/>
      <c r="AA562" s="39"/>
      <c r="AB562" s="39"/>
      <c r="AC562" s="39"/>
      <c r="AD562" s="39"/>
      <c r="AE562" s="39"/>
      <c r="AT562" s="18" t="s">
        <v>275</v>
      </c>
      <c r="AU562" s="18" t="s">
        <v>87</v>
      </c>
    </row>
    <row r="563" s="13" customFormat="1">
      <c r="A563" s="13"/>
      <c r="B563" s="233"/>
      <c r="C563" s="234"/>
      <c r="D563" s="235" t="s">
        <v>209</v>
      </c>
      <c r="E563" s="236" t="s">
        <v>1</v>
      </c>
      <c r="F563" s="237" t="s">
        <v>217</v>
      </c>
      <c r="G563" s="234"/>
      <c r="H563" s="236" t="s">
        <v>1</v>
      </c>
      <c r="I563" s="238"/>
      <c r="J563" s="234"/>
      <c r="K563" s="234"/>
      <c r="L563" s="239"/>
      <c r="M563" s="240"/>
      <c r="N563" s="241"/>
      <c r="O563" s="241"/>
      <c r="P563" s="241"/>
      <c r="Q563" s="241"/>
      <c r="R563" s="241"/>
      <c r="S563" s="241"/>
      <c r="T563" s="242"/>
      <c r="U563" s="13"/>
      <c r="V563" s="13"/>
      <c r="W563" s="13"/>
      <c r="X563" s="13"/>
      <c r="Y563" s="13"/>
      <c r="Z563" s="13"/>
      <c r="AA563" s="13"/>
      <c r="AB563" s="13"/>
      <c r="AC563" s="13"/>
      <c r="AD563" s="13"/>
      <c r="AE563" s="13"/>
      <c r="AT563" s="243" t="s">
        <v>209</v>
      </c>
      <c r="AU563" s="243" t="s">
        <v>87</v>
      </c>
      <c r="AV563" s="13" t="s">
        <v>85</v>
      </c>
      <c r="AW563" s="13" t="s">
        <v>33</v>
      </c>
      <c r="AX563" s="13" t="s">
        <v>77</v>
      </c>
      <c r="AY563" s="243" t="s">
        <v>199</v>
      </c>
    </row>
    <row r="564" s="14" customFormat="1">
      <c r="A564" s="14"/>
      <c r="B564" s="244"/>
      <c r="C564" s="245"/>
      <c r="D564" s="235" t="s">
        <v>209</v>
      </c>
      <c r="E564" s="246" t="s">
        <v>1</v>
      </c>
      <c r="F564" s="247" t="s">
        <v>928</v>
      </c>
      <c r="G564" s="245"/>
      <c r="H564" s="248">
        <v>254.727</v>
      </c>
      <c r="I564" s="249"/>
      <c r="J564" s="245"/>
      <c r="K564" s="245"/>
      <c r="L564" s="250"/>
      <c r="M564" s="251"/>
      <c r="N564" s="252"/>
      <c r="O564" s="252"/>
      <c r="P564" s="252"/>
      <c r="Q564" s="252"/>
      <c r="R564" s="252"/>
      <c r="S564" s="252"/>
      <c r="T564" s="253"/>
      <c r="U564" s="14"/>
      <c r="V564" s="14"/>
      <c r="W564" s="14"/>
      <c r="X564" s="14"/>
      <c r="Y564" s="14"/>
      <c r="Z564" s="14"/>
      <c r="AA564" s="14"/>
      <c r="AB564" s="14"/>
      <c r="AC564" s="14"/>
      <c r="AD564" s="14"/>
      <c r="AE564" s="14"/>
      <c r="AT564" s="254" t="s">
        <v>209</v>
      </c>
      <c r="AU564" s="254" t="s">
        <v>87</v>
      </c>
      <c r="AV564" s="14" t="s">
        <v>87</v>
      </c>
      <c r="AW564" s="14" t="s">
        <v>33</v>
      </c>
      <c r="AX564" s="14" t="s">
        <v>85</v>
      </c>
      <c r="AY564" s="254" t="s">
        <v>199</v>
      </c>
    </row>
    <row r="565" s="2" customFormat="1" ht="24.15" customHeight="1">
      <c r="A565" s="39"/>
      <c r="B565" s="40"/>
      <c r="C565" s="220" t="s">
        <v>929</v>
      </c>
      <c r="D565" s="220" t="s">
        <v>202</v>
      </c>
      <c r="E565" s="221" t="s">
        <v>930</v>
      </c>
      <c r="F565" s="222" t="s">
        <v>931</v>
      </c>
      <c r="G565" s="223" t="s">
        <v>242</v>
      </c>
      <c r="H565" s="224">
        <v>21.863</v>
      </c>
      <c r="I565" s="225"/>
      <c r="J565" s="226">
        <f>ROUND(I565*H565,2)</f>
        <v>0</v>
      </c>
      <c r="K565" s="222" t="s">
        <v>206</v>
      </c>
      <c r="L565" s="45"/>
      <c r="M565" s="227" t="s">
        <v>1</v>
      </c>
      <c r="N565" s="228" t="s">
        <v>42</v>
      </c>
      <c r="O565" s="92"/>
      <c r="P565" s="229">
        <f>O565*H565</f>
        <v>0</v>
      </c>
      <c r="Q565" s="229">
        <v>2.0000000000000002E-05</v>
      </c>
      <c r="R565" s="229">
        <f>Q565*H565</f>
        <v>0.00043726000000000002</v>
      </c>
      <c r="S565" s="229">
        <v>0</v>
      </c>
      <c r="T565" s="230">
        <f>S565*H565</f>
        <v>0</v>
      </c>
      <c r="U565" s="39"/>
      <c r="V565" s="39"/>
      <c r="W565" s="39"/>
      <c r="X565" s="39"/>
      <c r="Y565" s="39"/>
      <c r="Z565" s="39"/>
      <c r="AA565" s="39"/>
      <c r="AB565" s="39"/>
      <c r="AC565" s="39"/>
      <c r="AD565" s="39"/>
      <c r="AE565" s="39"/>
      <c r="AR565" s="231" t="s">
        <v>313</v>
      </c>
      <c r="AT565" s="231" t="s">
        <v>202</v>
      </c>
      <c r="AU565" s="231" t="s">
        <v>87</v>
      </c>
      <c r="AY565" s="18" t="s">
        <v>199</v>
      </c>
      <c r="BE565" s="232">
        <f>IF(N565="základní",J565,0)</f>
        <v>0</v>
      </c>
      <c r="BF565" s="232">
        <f>IF(N565="snížená",J565,0)</f>
        <v>0</v>
      </c>
      <c r="BG565" s="232">
        <f>IF(N565="zákl. přenesená",J565,0)</f>
        <v>0</v>
      </c>
      <c r="BH565" s="232">
        <f>IF(N565="sníž. přenesená",J565,0)</f>
        <v>0</v>
      </c>
      <c r="BI565" s="232">
        <f>IF(N565="nulová",J565,0)</f>
        <v>0</v>
      </c>
      <c r="BJ565" s="18" t="s">
        <v>85</v>
      </c>
      <c r="BK565" s="232">
        <f>ROUND(I565*H565,2)</f>
        <v>0</v>
      </c>
      <c r="BL565" s="18" t="s">
        <v>313</v>
      </c>
      <c r="BM565" s="231" t="s">
        <v>932</v>
      </c>
    </row>
    <row r="566" s="13" customFormat="1">
      <c r="A566" s="13"/>
      <c r="B566" s="233"/>
      <c r="C566" s="234"/>
      <c r="D566" s="235" t="s">
        <v>209</v>
      </c>
      <c r="E566" s="236" t="s">
        <v>1</v>
      </c>
      <c r="F566" s="237" t="s">
        <v>933</v>
      </c>
      <c r="G566" s="234"/>
      <c r="H566" s="236" t="s">
        <v>1</v>
      </c>
      <c r="I566" s="238"/>
      <c r="J566" s="234"/>
      <c r="K566" s="234"/>
      <c r="L566" s="239"/>
      <c r="M566" s="240"/>
      <c r="N566" s="241"/>
      <c r="O566" s="241"/>
      <c r="P566" s="241"/>
      <c r="Q566" s="241"/>
      <c r="R566" s="241"/>
      <c r="S566" s="241"/>
      <c r="T566" s="242"/>
      <c r="U566" s="13"/>
      <c r="V566" s="13"/>
      <c r="W566" s="13"/>
      <c r="X566" s="13"/>
      <c r="Y566" s="13"/>
      <c r="Z566" s="13"/>
      <c r="AA566" s="13"/>
      <c r="AB566" s="13"/>
      <c r="AC566" s="13"/>
      <c r="AD566" s="13"/>
      <c r="AE566" s="13"/>
      <c r="AT566" s="243" t="s">
        <v>209</v>
      </c>
      <c r="AU566" s="243" t="s">
        <v>87</v>
      </c>
      <c r="AV566" s="13" t="s">
        <v>85</v>
      </c>
      <c r="AW566" s="13" t="s">
        <v>33</v>
      </c>
      <c r="AX566" s="13" t="s">
        <v>77</v>
      </c>
      <c r="AY566" s="243" t="s">
        <v>199</v>
      </c>
    </row>
    <row r="567" s="14" customFormat="1">
      <c r="A567" s="14"/>
      <c r="B567" s="244"/>
      <c r="C567" s="245"/>
      <c r="D567" s="235" t="s">
        <v>209</v>
      </c>
      <c r="E567" s="246" t="s">
        <v>1</v>
      </c>
      <c r="F567" s="247" t="s">
        <v>934</v>
      </c>
      <c r="G567" s="245"/>
      <c r="H567" s="248">
        <v>6.8129999999999997</v>
      </c>
      <c r="I567" s="249"/>
      <c r="J567" s="245"/>
      <c r="K567" s="245"/>
      <c r="L567" s="250"/>
      <c r="M567" s="251"/>
      <c r="N567" s="252"/>
      <c r="O567" s="252"/>
      <c r="P567" s="252"/>
      <c r="Q567" s="252"/>
      <c r="R567" s="252"/>
      <c r="S567" s="252"/>
      <c r="T567" s="253"/>
      <c r="U567" s="14"/>
      <c r="V567" s="14"/>
      <c r="W567" s="14"/>
      <c r="X567" s="14"/>
      <c r="Y567" s="14"/>
      <c r="Z567" s="14"/>
      <c r="AA567" s="14"/>
      <c r="AB567" s="14"/>
      <c r="AC567" s="14"/>
      <c r="AD567" s="14"/>
      <c r="AE567" s="14"/>
      <c r="AT567" s="254" t="s">
        <v>209</v>
      </c>
      <c r="AU567" s="254" t="s">
        <v>87</v>
      </c>
      <c r="AV567" s="14" t="s">
        <v>87</v>
      </c>
      <c r="AW567" s="14" t="s">
        <v>33</v>
      </c>
      <c r="AX567" s="14" t="s">
        <v>77</v>
      </c>
      <c r="AY567" s="254" t="s">
        <v>199</v>
      </c>
    </row>
    <row r="568" s="14" customFormat="1">
      <c r="A568" s="14"/>
      <c r="B568" s="244"/>
      <c r="C568" s="245"/>
      <c r="D568" s="235" t="s">
        <v>209</v>
      </c>
      <c r="E568" s="246" t="s">
        <v>1</v>
      </c>
      <c r="F568" s="247" t="s">
        <v>935</v>
      </c>
      <c r="G568" s="245"/>
      <c r="H568" s="248">
        <v>15.050000000000001</v>
      </c>
      <c r="I568" s="249"/>
      <c r="J568" s="245"/>
      <c r="K568" s="245"/>
      <c r="L568" s="250"/>
      <c r="M568" s="251"/>
      <c r="N568" s="252"/>
      <c r="O568" s="252"/>
      <c r="P568" s="252"/>
      <c r="Q568" s="252"/>
      <c r="R568" s="252"/>
      <c r="S568" s="252"/>
      <c r="T568" s="253"/>
      <c r="U568" s="14"/>
      <c r="V568" s="14"/>
      <c r="W568" s="14"/>
      <c r="X568" s="14"/>
      <c r="Y568" s="14"/>
      <c r="Z568" s="14"/>
      <c r="AA568" s="14"/>
      <c r="AB568" s="14"/>
      <c r="AC568" s="14"/>
      <c r="AD568" s="14"/>
      <c r="AE568" s="14"/>
      <c r="AT568" s="254" t="s">
        <v>209</v>
      </c>
      <c r="AU568" s="254" t="s">
        <v>87</v>
      </c>
      <c r="AV568" s="14" t="s">
        <v>87</v>
      </c>
      <c r="AW568" s="14" t="s">
        <v>33</v>
      </c>
      <c r="AX568" s="14" t="s">
        <v>77</v>
      </c>
      <c r="AY568" s="254" t="s">
        <v>199</v>
      </c>
    </row>
    <row r="569" s="15" customFormat="1">
      <c r="A569" s="15"/>
      <c r="B569" s="269"/>
      <c r="C569" s="270"/>
      <c r="D569" s="235" t="s">
        <v>209</v>
      </c>
      <c r="E569" s="271" t="s">
        <v>1</v>
      </c>
      <c r="F569" s="272" t="s">
        <v>583</v>
      </c>
      <c r="G569" s="270"/>
      <c r="H569" s="273">
        <v>21.863</v>
      </c>
      <c r="I569" s="274"/>
      <c r="J569" s="270"/>
      <c r="K569" s="270"/>
      <c r="L569" s="275"/>
      <c r="M569" s="276"/>
      <c r="N569" s="277"/>
      <c r="O569" s="277"/>
      <c r="P569" s="277"/>
      <c r="Q569" s="277"/>
      <c r="R569" s="277"/>
      <c r="S569" s="277"/>
      <c r="T569" s="278"/>
      <c r="U569" s="15"/>
      <c r="V569" s="15"/>
      <c r="W569" s="15"/>
      <c r="X569" s="15"/>
      <c r="Y569" s="15"/>
      <c r="Z569" s="15"/>
      <c r="AA569" s="15"/>
      <c r="AB569" s="15"/>
      <c r="AC569" s="15"/>
      <c r="AD569" s="15"/>
      <c r="AE569" s="15"/>
      <c r="AT569" s="279" t="s">
        <v>209</v>
      </c>
      <c r="AU569" s="279" t="s">
        <v>87</v>
      </c>
      <c r="AV569" s="15" t="s">
        <v>207</v>
      </c>
      <c r="AW569" s="15" t="s">
        <v>33</v>
      </c>
      <c r="AX569" s="15" t="s">
        <v>85</v>
      </c>
      <c r="AY569" s="279" t="s">
        <v>199</v>
      </c>
    </row>
    <row r="570" s="2" customFormat="1" ht="21.75" customHeight="1">
      <c r="A570" s="39"/>
      <c r="B570" s="40"/>
      <c r="C570" s="220" t="s">
        <v>936</v>
      </c>
      <c r="D570" s="220" t="s">
        <v>202</v>
      </c>
      <c r="E570" s="221" t="s">
        <v>937</v>
      </c>
      <c r="F570" s="222" t="s">
        <v>938</v>
      </c>
      <c r="G570" s="223" t="s">
        <v>242</v>
      </c>
      <c r="H570" s="224">
        <v>249.75700000000001</v>
      </c>
      <c r="I570" s="225"/>
      <c r="J570" s="226">
        <f>ROUND(I570*H570,2)</f>
        <v>0</v>
      </c>
      <c r="K570" s="222" t="s">
        <v>206</v>
      </c>
      <c r="L570" s="45"/>
      <c r="M570" s="227" t="s">
        <v>1</v>
      </c>
      <c r="N570" s="228" t="s">
        <v>42</v>
      </c>
      <c r="O570" s="92"/>
      <c r="P570" s="229">
        <f>O570*H570</f>
        <v>0</v>
      </c>
      <c r="Q570" s="229">
        <v>0</v>
      </c>
      <c r="R570" s="229">
        <f>Q570*H570</f>
        <v>0</v>
      </c>
      <c r="S570" s="229">
        <v>0.00029999999999999997</v>
      </c>
      <c r="T570" s="230">
        <f>S570*H570</f>
        <v>0.074927099999999996</v>
      </c>
      <c r="U570" s="39"/>
      <c r="V570" s="39"/>
      <c r="W570" s="39"/>
      <c r="X570" s="39"/>
      <c r="Y570" s="39"/>
      <c r="Z570" s="39"/>
      <c r="AA570" s="39"/>
      <c r="AB570" s="39"/>
      <c r="AC570" s="39"/>
      <c r="AD570" s="39"/>
      <c r="AE570" s="39"/>
      <c r="AR570" s="231" t="s">
        <v>313</v>
      </c>
      <c r="AT570" s="231" t="s">
        <v>202</v>
      </c>
      <c r="AU570" s="231" t="s">
        <v>87</v>
      </c>
      <c r="AY570" s="18" t="s">
        <v>199</v>
      </c>
      <c r="BE570" s="232">
        <f>IF(N570="základní",J570,0)</f>
        <v>0</v>
      </c>
      <c r="BF570" s="232">
        <f>IF(N570="snížená",J570,0)</f>
        <v>0</v>
      </c>
      <c r="BG570" s="232">
        <f>IF(N570="zákl. přenesená",J570,0)</f>
        <v>0</v>
      </c>
      <c r="BH570" s="232">
        <f>IF(N570="sníž. přenesená",J570,0)</f>
        <v>0</v>
      </c>
      <c r="BI570" s="232">
        <f>IF(N570="nulová",J570,0)</f>
        <v>0</v>
      </c>
      <c r="BJ570" s="18" t="s">
        <v>85</v>
      </c>
      <c r="BK570" s="232">
        <f>ROUND(I570*H570,2)</f>
        <v>0</v>
      </c>
      <c r="BL570" s="18" t="s">
        <v>313</v>
      </c>
      <c r="BM570" s="231" t="s">
        <v>939</v>
      </c>
    </row>
    <row r="571" s="2" customFormat="1" ht="16.5" customHeight="1">
      <c r="A571" s="39"/>
      <c r="B571" s="40"/>
      <c r="C571" s="220" t="s">
        <v>940</v>
      </c>
      <c r="D571" s="220" t="s">
        <v>202</v>
      </c>
      <c r="E571" s="221" t="s">
        <v>941</v>
      </c>
      <c r="F571" s="222" t="s">
        <v>942</v>
      </c>
      <c r="G571" s="223" t="s">
        <v>242</v>
      </c>
      <c r="H571" s="224">
        <v>249.75700000000001</v>
      </c>
      <c r="I571" s="225"/>
      <c r="J571" s="226">
        <f>ROUND(I571*H571,2)</f>
        <v>0</v>
      </c>
      <c r="K571" s="222" t="s">
        <v>206</v>
      </c>
      <c r="L571" s="45"/>
      <c r="M571" s="227" t="s">
        <v>1</v>
      </c>
      <c r="N571" s="228" t="s">
        <v>42</v>
      </c>
      <c r="O571" s="92"/>
      <c r="P571" s="229">
        <f>O571*H571</f>
        <v>0</v>
      </c>
      <c r="Q571" s="229">
        <v>1.0000000000000001E-05</v>
      </c>
      <c r="R571" s="229">
        <f>Q571*H571</f>
        <v>0.0024975700000000002</v>
      </c>
      <c r="S571" s="229">
        <v>0</v>
      </c>
      <c r="T571" s="230">
        <f>S571*H571</f>
        <v>0</v>
      </c>
      <c r="U571" s="39"/>
      <c r="V571" s="39"/>
      <c r="W571" s="39"/>
      <c r="X571" s="39"/>
      <c r="Y571" s="39"/>
      <c r="Z571" s="39"/>
      <c r="AA571" s="39"/>
      <c r="AB571" s="39"/>
      <c r="AC571" s="39"/>
      <c r="AD571" s="39"/>
      <c r="AE571" s="39"/>
      <c r="AR571" s="231" t="s">
        <v>313</v>
      </c>
      <c r="AT571" s="231" t="s">
        <v>202</v>
      </c>
      <c r="AU571" s="231" t="s">
        <v>87</v>
      </c>
      <c r="AY571" s="18" t="s">
        <v>199</v>
      </c>
      <c r="BE571" s="232">
        <f>IF(N571="základní",J571,0)</f>
        <v>0</v>
      </c>
      <c r="BF571" s="232">
        <f>IF(N571="snížená",J571,0)</f>
        <v>0</v>
      </c>
      <c r="BG571" s="232">
        <f>IF(N571="zákl. přenesená",J571,0)</f>
        <v>0</v>
      </c>
      <c r="BH571" s="232">
        <f>IF(N571="sníž. přenesená",J571,0)</f>
        <v>0</v>
      </c>
      <c r="BI571" s="232">
        <f>IF(N571="nulová",J571,0)</f>
        <v>0</v>
      </c>
      <c r="BJ571" s="18" t="s">
        <v>85</v>
      </c>
      <c r="BK571" s="232">
        <f>ROUND(I571*H571,2)</f>
        <v>0</v>
      </c>
      <c r="BL571" s="18" t="s">
        <v>313</v>
      </c>
      <c r="BM571" s="231" t="s">
        <v>943</v>
      </c>
    </row>
    <row r="572" s="13" customFormat="1">
      <c r="A572" s="13"/>
      <c r="B572" s="233"/>
      <c r="C572" s="234"/>
      <c r="D572" s="235" t="s">
        <v>209</v>
      </c>
      <c r="E572" s="236" t="s">
        <v>1</v>
      </c>
      <c r="F572" s="237" t="s">
        <v>222</v>
      </c>
      <c r="G572" s="234"/>
      <c r="H572" s="236" t="s">
        <v>1</v>
      </c>
      <c r="I572" s="238"/>
      <c r="J572" s="234"/>
      <c r="K572" s="234"/>
      <c r="L572" s="239"/>
      <c r="M572" s="240"/>
      <c r="N572" s="241"/>
      <c r="O572" s="241"/>
      <c r="P572" s="241"/>
      <c r="Q572" s="241"/>
      <c r="R572" s="241"/>
      <c r="S572" s="241"/>
      <c r="T572" s="242"/>
      <c r="U572" s="13"/>
      <c r="V572" s="13"/>
      <c r="W572" s="13"/>
      <c r="X572" s="13"/>
      <c r="Y572" s="13"/>
      <c r="Z572" s="13"/>
      <c r="AA572" s="13"/>
      <c r="AB572" s="13"/>
      <c r="AC572" s="13"/>
      <c r="AD572" s="13"/>
      <c r="AE572" s="13"/>
      <c r="AT572" s="243" t="s">
        <v>209</v>
      </c>
      <c r="AU572" s="243" t="s">
        <v>87</v>
      </c>
      <c r="AV572" s="13" t="s">
        <v>85</v>
      </c>
      <c r="AW572" s="13" t="s">
        <v>33</v>
      </c>
      <c r="AX572" s="13" t="s">
        <v>77</v>
      </c>
      <c r="AY572" s="243" t="s">
        <v>199</v>
      </c>
    </row>
    <row r="573" s="14" customFormat="1">
      <c r="A573" s="14"/>
      <c r="B573" s="244"/>
      <c r="C573" s="245"/>
      <c r="D573" s="235" t="s">
        <v>209</v>
      </c>
      <c r="E573" s="246" t="s">
        <v>1</v>
      </c>
      <c r="F573" s="247" t="s">
        <v>225</v>
      </c>
      <c r="G573" s="245"/>
      <c r="H573" s="248">
        <v>19.635000000000002</v>
      </c>
      <c r="I573" s="249"/>
      <c r="J573" s="245"/>
      <c r="K573" s="245"/>
      <c r="L573" s="250"/>
      <c r="M573" s="251"/>
      <c r="N573" s="252"/>
      <c r="O573" s="252"/>
      <c r="P573" s="252"/>
      <c r="Q573" s="252"/>
      <c r="R573" s="252"/>
      <c r="S573" s="252"/>
      <c r="T573" s="253"/>
      <c r="U573" s="14"/>
      <c r="V573" s="14"/>
      <c r="W573" s="14"/>
      <c r="X573" s="14"/>
      <c r="Y573" s="14"/>
      <c r="Z573" s="14"/>
      <c r="AA573" s="14"/>
      <c r="AB573" s="14"/>
      <c r="AC573" s="14"/>
      <c r="AD573" s="14"/>
      <c r="AE573" s="14"/>
      <c r="AT573" s="254" t="s">
        <v>209</v>
      </c>
      <c r="AU573" s="254" t="s">
        <v>87</v>
      </c>
      <c r="AV573" s="14" t="s">
        <v>87</v>
      </c>
      <c r="AW573" s="14" t="s">
        <v>33</v>
      </c>
      <c r="AX573" s="14" t="s">
        <v>77</v>
      </c>
      <c r="AY573" s="254" t="s">
        <v>199</v>
      </c>
    </row>
    <row r="574" s="14" customFormat="1">
      <c r="A574" s="14"/>
      <c r="B574" s="244"/>
      <c r="C574" s="245"/>
      <c r="D574" s="235" t="s">
        <v>209</v>
      </c>
      <c r="E574" s="246" t="s">
        <v>1</v>
      </c>
      <c r="F574" s="247" t="s">
        <v>944</v>
      </c>
      <c r="G574" s="245"/>
      <c r="H574" s="248">
        <v>27.963000000000001</v>
      </c>
      <c r="I574" s="249"/>
      <c r="J574" s="245"/>
      <c r="K574" s="245"/>
      <c r="L574" s="250"/>
      <c r="M574" s="251"/>
      <c r="N574" s="252"/>
      <c r="O574" s="252"/>
      <c r="P574" s="252"/>
      <c r="Q574" s="252"/>
      <c r="R574" s="252"/>
      <c r="S574" s="252"/>
      <c r="T574" s="253"/>
      <c r="U574" s="14"/>
      <c r="V574" s="14"/>
      <c r="W574" s="14"/>
      <c r="X574" s="14"/>
      <c r="Y574" s="14"/>
      <c r="Z574" s="14"/>
      <c r="AA574" s="14"/>
      <c r="AB574" s="14"/>
      <c r="AC574" s="14"/>
      <c r="AD574" s="14"/>
      <c r="AE574" s="14"/>
      <c r="AT574" s="254" t="s">
        <v>209</v>
      </c>
      <c r="AU574" s="254" t="s">
        <v>87</v>
      </c>
      <c r="AV574" s="14" t="s">
        <v>87</v>
      </c>
      <c r="AW574" s="14" t="s">
        <v>33</v>
      </c>
      <c r="AX574" s="14" t="s">
        <v>77</v>
      </c>
      <c r="AY574" s="254" t="s">
        <v>199</v>
      </c>
    </row>
    <row r="575" s="14" customFormat="1">
      <c r="A575" s="14"/>
      <c r="B575" s="244"/>
      <c r="C575" s="245"/>
      <c r="D575" s="235" t="s">
        <v>209</v>
      </c>
      <c r="E575" s="246" t="s">
        <v>1</v>
      </c>
      <c r="F575" s="247" t="s">
        <v>945</v>
      </c>
      <c r="G575" s="245"/>
      <c r="H575" s="248">
        <v>20.477</v>
      </c>
      <c r="I575" s="249"/>
      <c r="J575" s="245"/>
      <c r="K575" s="245"/>
      <c r="L575" s="250"/>
      <c r="M575" s="251"/>
      <c r="N575" s="252"/>
      <c r="O575" s="252"/>
      <c r="P575" s="252"/>
      <c r="Q575" s="252"/>
      <c r="R575" s="252"/>
      <c r="S575" s="252"/>
      <c r="T575" s="253"/>
      <c r="U575" s="14"/>
      <c r="V575" s="14"/>
      <c r="W575" s="14"/>
      <c r="X575" s="14"/>
      <c r="Y575" s="14"/>
      <c r="Z575" s="14"/>
      <c r="AA575" s="14"/>
      <c r="AB575" s="14"/>
      <c r="AC575" s="14"/>
      <c r="AD575" s="14"/>
      <c r="AE575" s="14"/>
      <c r="AT575" s="254" t="s">
        <v>209</v>
      </c>
      <c r="AU575" s="254" t="s">
        <v>87</v>
      </c>
      <c r="AV575" s="14" t="s">
        <v>87</v>
      </c>
      <c r="AW575" s="14" t="s">
        <v>33</v>
      </c>
      <c r="AX575" s="14" t="s">
        <v>77</v>
      </c>
      <c r="AY575" s="254" t="s">
        <v>199</v>
      </c>
    </row>
    <row r="576" s="14" customFormat="1">
      <c r="A576" s="14"/>
      <c r="B576" s="244"/>
      <c r="C576" s="245"/>
      <c r="D576" s="235" t="s">
        <v>209</v>
      </c>
      <c r="E576" s="246" t="s">
        <v>1</v>
      </c>
      <c r="F576" s="247" t="s">
        <v>946</v>
      </c>
      <c r="G576" s="245"/>
      <c r="H576" s="248">
        <v>20.475999999999999</v>
      </c>
      <c r="I576" s="249"/>
      <c r="J576" s="245"/>
      <c r="K576" s="245"/>
      <c r="L576" s="250"/>
      <c r="M576" s="251"/>
      <c r="N576" s="252"/>
      <c r="O576" s="252"/>
      <c r="P576" s="252"/>
      <c r="Q576" s="252"/>
      <c r="R576" s="252"/>
      <c r="S576" s="252"/>
      <c r="T576" s="253"/>
      <c r="U576" s="14"/>
      <c r="V576" s="14"/>
      <c r="W576" s="14"/>
      <c r="X576" s="14"/>
      <c r="Y576" s="14"/>
      <c r="Z576" s="14"/>
      <c r="AA576" s="14"/>
      <c r="AB576" s="14"/>
      <c r="AC576" s="14"/>
      <c r="AD576" s="14"/>
      <c r="AE576" s="14"/>
      <c r="AT576" s="254" t="s">
        <v>209</v>
      </c>
      <c r="AU576" s="254" t="s">
        <v>87</v>
      </c>
      <c r="AV576" s="14" t="s">
        <v>87</v>
      </c>
      <c r="AW576" s="14" t="s">
        <v>33</v>
      </c>
      <c r="AX576" s="14" t="s">
        <v>77</v>
      </c>
      <c r="AY576" s="254" t="s">
        <v>199</v>
      </c>
    </row>
    <row r="577" s="14" customFormat="1">
      <c r="A577" s="14"/>
      <c r="B577" s="244"/>
      <c r="C577" s="245"/>
      <c r="D577" s="235" t="s">
        <v>209</v>
      </c>
      <c r="E577" s="246" t="s">
        <v>1</v>
      </c>
      <c r="F577" s="247" t="s">
        <v>947</v>
      </c>
      <c r="G577" s="245"/>
      <c r="H577" s="248">
        <v>20.498000000000001</v>
      </c>
      <c r="I577" s="249"/>
      <c r="J577" s="245"/>
      <c r="K577" s="245"/>
      <c r="L577" s="250"/>
      <c r="M577" s="251"/>
      <c r="N577" s="252"/>
      <c r="O577" s="252"/>
      <c r="P577" s="252"/>
      <c r="Q577" s="252"/>
      <c r="R577" s="252"/>
      <c r="S577" s="252"/>
      <c r="T577" s="253"/>
      <c r="U577" s="14"/>
      <c r="V577" s="14"/>
      <c r="W577" s="14"/>
      <c r="X577" s="14"/>
      <c r="Y577" s="14"/>
      <c r="Z577" s="14"/>
      <c r="AA577" s="14"/>
      <c r="AB577" s="14"/>
      <c r="AC577" s="14"/>
      <c r="AD577" s="14"/>
      <c r="AE577" s="14"/>
      <c r="AT577" s="254" t="s">
        <v>209</v>
      </c>
      <c r="AU577" s="254" t="s">
        <v>87</v>
      </c>
      <c r="AV577" s="14" t="s">
        <v>87</v>
      </c>
      <c r="AW577" s="14" t="s">
        <v>33</v>
      </c>
      <c r="AX577" s="14" t="s">
        <v>77</v>
      </c>
      <c r="AY577" s="254" t="s">
        <v>199</v>
      </c>
    </row>
    <row r="578" s="14" customFormat="1">
      <c r="A578" s="14"/>
      <c r="B578" s="244"/>
      <c r="C578" s="245"/>
      <c r="D578" s="235" t="s">
        <v>209</v>
      </c>
      <c r="E578" s="246" t="s">
        <v>1</v>
      </c>
      <c r="F578" s="247" t="s">
        <v>948</v>
      </c>
      <c r="G578" s="245"/>
      <c r="H578" s="248">
        <v>20.414999999999999</v>
      </c>
      <c r="I578" s="249"/>
      <c r="J578" s="245"/>
      <c r="K578" s="245"/>
      <c r="L578" s="250"/>
      <c r="M578" s="251"/>
      <c r="N578" s="252"/>
      <c r="O578" s="252"/>
      <c r="P578" s="252"/>
      <c r="Q578" s="252"/>
      <c r="R578" s="252"/>
      <c r="S578" s="252"/>
      <c r="T578" s="253"/>
      <c r="U578" s="14"/>
      <c r="V578" s="14"/>
      <c r="W578" s="14"/>
      <c r="X578" s="14"/>
      <c r="Y578" s="14"/>
      <c r="Z578" s="14"/>
      <c r="AA578" s="14"/>
      <c r="AB578" s="14"/>
      <c r="AC578" s="14"/>
      <c r="AD578" s="14"/>
      <c r="AE578" s="14"/>
      <c r="AT578" s="254" t="s">
        <v>209</v>
      </c>
      <c r="AU578" s="254" t="s">
        <v>87</v>
      </c>
      <c r="AV578" s="14" t="s">
        <v>87</v>
      </c>
      <c r="AW578" s="14" t="s">
        <v>33</v>
      </c>
      <c r="AX578" s="14" t="s">
        <v>77</v>
      </c>
      <c r="AY578" s="254" t="s">
        <v>199</v>
      </c>
    </row>
    <row r="579" s="14" customFormat="1">
      <c r="A579" s="14"/>
      <c r="B579" s="244"/>
      <c r="C579" s="245"/>
      <c r="D579" s="235" t="s">
        <v>209</v>
      </c>
      <c r="E579" s="246" t="s">
        <v>1</v>
      </c>
      <c r="F579" s="247" t="s">
        <v>949</v>
      </c>
      <c r="G579" s="245"/>
      <c r="H579" s="248">
        <v>20.446000000000002</v>
      </c>
      <c r="I579" s="249"/>
      <c r="J579" s="245"/>
      <c r="K579" s="245"/>
      <c r="L579" s="250"/>
      <c r="M579" s="251"/>
      <c r="N579" s="252"/>
      <c r="O579" s="252"/>
      <c r="P579" s="252"/>
      <c r="Q579" s="252"/>
      <c r="R579" s="252"/>
      <c r="S579" s="252"/>
      <c r="T579" s="253"/>
      <c r="U579" s="14"/>
      <c r="V579" s="14"/>
      <c r="W579" s="14"/>
      <c r="X579" s="14"/>
      <c r="Y579" s="14"/>
      <c r="Z579" s="14"/>
      <c r="AA579" s="14"/>
      <c r="AB579" s="14"/>
      <c r="AC579" s="14"/>
      <c r="AD579" s="14"/>
      <c r="AE579" s="14"/>
      <c r="AT579" s="254" t="s">
        <v>209</v>
      </c>
      <c r="AU579" s="254" t="s">
        <v>87</v>
      </c>
      <c r="AV579" s="14" t="s">
        <v>87</v>
      </c>
      <c r="AW579" s="14" t="s">
        <v>33</v>
      </c>
      <c r="AX579" s="14" t="s">
        <v>77</v>
      </c>
      <c r="AY579" s="254" t="s">
        <v>199</v>
      </c>
    </row>
    <row r="580" s="14" customFormat="1">
      <c r="A580" s="14"/>
      <c r="B580" s="244"/>
      <c r="C580" s="245"/>
      <c r="D580" s="235" t="s">
        <v>209</v>
      </c>
      <c r="E580" s="246" t="s">
        <v>1</v>
      </c>
      <c r="F580" s="247" t="s">
        <v>950</v>
      </c>
      <c r="G580" s="245"/>
      <c r="H580" s="248">
        <v>15.699999999999999</v>
      </c>
      <c r="I580" s="249"/>
      <c r="J580" s="245"/>
      <c r="K580" s="245"/>
      <c r="L580" s="250"/>
      <c r="M580" s="251"/>
      <c r="N580" s="252"/>
      <c r="O580" s="252"/>
      <c r="P580" s="252"/>
      <c r="Q580" s="252"/>
      <c r="R580" s="252"/>
      <c r="S580" s="252"/>
      <c r="T580" s="253"/>
      <c r="U580" s="14"/>
      <c r="V580" s="14"/>
      <c r="W580" s="14"/>
      <c r="X580" s="14"/>
      <c r="Y580" s="14"/>
      <c r="Z580" s="14"/>
      <c r="AA580" s="14"/>
      <c r="AB580" s="14"/>
      <c r="AC580" s="14"/>
      <c r="AD580" s="14"/>
      <c r="AE580" s="14"/>
      <c r="AT580" s="254" t="s">
        <v>209</v>
      </c>
      <c r="AU580" s="254" t="s">
        <v>87</v>
      </c>
      <c r="AV580" s="14" t="s">
        <v>87</v>
      </c>
      <c r="AW580" s="14" t="s">
        <v>33</v>
      </c>
      <c r="AX580" s="14" t="s">
        <v>77</v>
      </c>
      <c r="AY580" s="254" t="s">
        <v>199</v>
      </c>
    </row>
    <row r="581" s="14" customFormat="1">
      <c r="A581" s="14"/>
      <c r="B581" s="244"/>
      <c r="C581" s="245"/>
      <c r="D581" s="235" t="s">
        <v>209</v>
      </c>
      <c r="E581" s="246" t="s">
        <v>1</v>
      </c>
      <c r="F581" s="247" t="s">
        <v>951</v>
      </c>
      <c r="G581" s="245"/>
      <c r="H581" s="248">
        <v>10.646000000000001</v>
      </c>
      <c r="I581" s="249"/>
      <c r="J581" s="245"/>
      <c r="K581" s="245"/>
      <c r="L581" s="250"/>
      <c r="M581" s="251"/>
      <c r="N581" s="252"/>
      <c r="O581" s="252"/>
      <c r="P581" s="252"/>
      <c r="Q581" s="252"/>
      <c r="R581" s="252"/>
      <c r="S581" s="252"/>
      <c r="T581" s="253"/>
      <c r="U581" s="14"/>
      <c r="V581" s="14"/>
      <c r="W581" s="14"/>
      <c r="X581" s="14"/>
      <c r="Y581" s="14"/>
      <c r="Z581" s="14"/>
      <c r="AA581" s="14"/>
      <c r="AB581" s="14"/>
      <c r="AC581" s="14"/>
      <c r="AD581" s="14"/>
      <c r="AE581" s="14"/>
      <c r="AT581" s="254" t="s">
        <v>209</v>
      </c>
      <c r="AU581" s="254" t="s">
        <v>87</v>
      </c>
      <c r="AV581" s="14" t="s">
        <v>87</v>
      </c>
      <c r="AW581" s="14" t="s">
        <v>33</v>
      </c>
      <c r="AX581" s="14" t="s">
        <v>77</v>
      </c>
      <c r="AY581" s="254" t="s">
        <v>199</v>
      </c>
    </row>
    <row r="582" s="14" customFormat="1">
      <c r="A582" s="14"/>
      <c r="B582" s="244"/>
      <c r="C582" s="245"/>
      <c r="D582" s="235" t="s">
        <v>209</v>
      </c>
      <c r="E582" s="246" t="s">
        <v>1</v>
      </c>
      <c r="F582" s="247" t="s">
        <v>224</v>
      </c>
      <c r="G582" s="245"/>
      <c r="H582" s="248">
        <v>73.501000000000005</v>
      </c>
      <c r="I582" s="249"/>
      <c r="J582" s="245"/>
      <c r="K582" s="245"/>
      <c r="L582" s="250"/>
      <c r="M582" s="251"/>
      <c r="N582" s="252"/>
      <c r="O582" s="252"/>
      <c r="P582" s="252"/>
      <c r="Q582" s="252"/>
      <c r="R582" s="252"/>
      <c r="S582" s="252"/>
      <c r="T582" s="253"/>
      <c r="U582" s="14"/>
      <c r="V582" s="14"/>
      <c r="W582" s="14"/>
      <c r="X582" s="14"/>
      <c r="Y582" s="14"/>
      <c r="Z582" s="14"/>
      <c r="AA582" s="14"/>
      <c r="AB582" s="14"/>
      <c r="AC582" s="14"/>
      <c r="AD582" s="14"/>
      <c r="AE582" s="14"/>
      <c r="AT582" s="254" t="s">
        <v>209</v>
      </c>
      <c r="AU582" s="254" t="s">
        <v>87</v>
      </c>
      <c r="AV582" s="14" t="s">
        <v>87</v>
      </c>
      <c r="AW582" s="14" t="s">
        <v>33</v>
      </c>
      <c r="AX582" s="14" t="s">
        <v>77</v>
      </c>
      <c r="AY582" s="254" t="s">
        <v>199</v>
      </c>
    </row>
    <row r="583" s="14" customFormat="1">
      <c r="A583" s="14"/>
      <c r="B583" s="244"/>
      <c r="C583" s="245"/>
      <c r="D583" s="235" t="s">
        <v>209</v>
      </c>
      <c r="E583" s="246" t="s">
        <v>1</v>
      </c>
      <c r="F583" s="247" t="s">
        <v>140</v>
      </c>
      <c r="G583" s="245"/>
      <c r="H583" s="248">
        <v>249.75700000000001</v>
      </c>
      <c r="I583" s="249"/>
      <c r="J583" s="245"/>
      <c r="K583" s="245"/>
      <c r="L583" s="250"/>
      <c r="M583" s="251"/>
      <c r="N583" s="252"/>
      <c r="O583" s="252"/>
      <c r="P583" s="252"/>
      <c r="Q583" s="252"/>
      <c r="R583" s="252"/>
      <c r="S583" s="252"/>
      <c r="T583" s="253"/>
      <c r="U583" s="14"/>
      <c r="V583" s="14"/>
      <c r="W583" s="14"/>
      <c r="X583" s="14"/>
      <c r="Y583" s="14"/>
      <c r="Z583" s="14"/>
      <c r="AA583" s="14"/>
      <c r="AB583" s="14"/>
      <c r="AC583" s="14"/>
      <c r="AD583" s="14"/>
      <c r="AE583" s="14"/>
      <c r="AT583" s="254" t="s">
        <v>209</v>
      </c>
      <c r="AU583" s="254" t="s">
        <v>87</v>
      </c>
      <c r="AV583" s="14" t="s">
        <v>87</v>
      </c>
      <c r="AW583" s="14" t="s">
        <v>33</v>
      </c>
      <c r="AX583" s="14" t="s">
        <v>85</v>
      </c>
      <c r="AY583" s="254" t="s">
        <v>199</v>
      </c>
    </row>
    <row r="584" s="2" customFormat="1" ht="16.5" customHeight="1">
      <c r="A584" s="39"/>
      <c r="B584" s="40"/>
      <c r="C584" s="255" t="s">
        <v>952</v>
      </c>
      <c r="D584" s="255" t="s">
        <v>252</v>
      </c>
      <c r="E584" s="256" t="s">
        <v>953</v>
      </c>
      <c r="F584" s="257" t="s">
        <v>954</v>
      </c>
      <c r="G584" s="258" t="s">
        <v>242</v>
      </c>
      <c r="H584" s="259">
        <v>48.549999999999997</v>
      </c>
      <c r="I584" s="260"/>
      <c r="J584" s="261">
        <f>ROUND(I584*H584,2)</f>
        <v>0</v>
      </c>
      <c r="K584" s="257" t="s">
        <v>206</v>
      </c>
      <c r="L584" s="262"/>
      <c r="M584" s="263" t="s">
        <v>1</v>
      </c>
      <c r="N584" s="264" t="s">
        <v>42</v>
      </c>
      <c r="O584" s="92"/>
      <c r="P584" s="229">
        <f>O584*H584</f>
        <v>0</v>
      </c>
      <c r="Q584" s="229">
        <v>0.00020000000000000001</v>
      </c>
      <c r="R584" s="229">
        <f>Q584*H584</f>
        <v>0.0097099999999999999</v>
      </c>
      <c r="S584" s="229">
        <v>0</v>
      </c>
      <c r="T584" s="230">
        <f>S584*H584</f>
        <v>0</v>
      </c>
      <c r="U584" s="39"/>
      <c r="V584" s="39"/>
      <c r="W584" s="39"/>
      <c r="X584" s="39"/>
      <c r="Y584" s="39"/>
      <c r="Z584" s="39"/>
      <c r="AA584" s="39"/>
      <c r="AB584" s="39"/>
      <c r="AC584" s="39"/>
      <c r="AD584" s="39"/>
      <c r="AE584" s="39"/>
      <c r="AR584" s="231" t="s">
        <v>383</v>
      </c>
      <c r="AT584" s="231" t="s">
        <v>252</v>
      </c>
      <c r="AU584" s="231" t="s">
        <v>87</v>
      </c>
      <c r="AY584" s="18" t="s">
        <v>199</v>
      </c>
      <c r="BE584" s="232">
        <f>IF(N584="základní",J584,0)</f>
        <v>0</v>
      </c>
      <c r="BF584" s="232">
        <f>IF(N584="snížená",J584,0)</f>
        <v>0</v>
      </c>
      <c r="BG584" s="232">
        <f>IF(N584="zákl. přenesená",J584,0)</f>
        <v>0</v>
      </c>
      <c r="BH584" s="232">
        <f>IF(N584="sníž. přenesená",J584,0)</f>
        <v>0</v>
      </c>
      <c r="BI584" s="232">
        <f>IF(N584="nulová",J584,0)</f>
        <v>0</v>
      </c>
      <c r="BJ584" s="18" t="s">
        <v>85</v>
      </c>
      <c r="BK584" s="232">
        <f>ROUND(I584*H584,2)</f>
        <v>0</v>
      </c>
      <c r="BL584" s="18" t="s">
        <v>313</v>
      </c>
      <c r="BM584" s="231" t="s">
        <v>955</v>
      </c>
    </row>
    <row r="585" s="13" customFormat="1">
      <c r="A585" s="13"/>
      <c r="B585" s="233"/>
      <c r="C585" s="234"/>
      <c r="D585" s="235" t="s">
        <v>209</v>
      </c>
      <c r="E585" s="236" t="s">
        <v>1</v>
      </c>
      <c r="F585" s="237" t="s">
        <v>222</v>
      </c>
      <c r="G585" s="234"/>
      <c r="H585" s="236" t="s">
        <v>1</v>
      </c>
      <c r="I585" s="238"/>
      <c r="J585" s="234"/>
      <c r="K585" s="234"/>
      <c r="L585" s="239"/>
      <c r="M585" s="240"/>
      <c r="N585" s="241"/>
      <c r="O585" s="241"/>
      <c r="P585" s="241"/>
      <c r="Q585" s="241"/>
      <c r="R585" s="241"/>
      <c r="S585" s="241"/>
      <c r="T585" s="242"/>
      <c r="U585" s="13"/>
      <c r="V585" s="13"/>
      <c r="W585" s="13"/>
      <c r="X585" s="13"/>
      <c r="Y585" s="13"/>
      <c r="Z585" s="13"/>
      <c r="AA585" s="13"/>
      <c r="AB585" s="13"/>
      <c r="AC585" s="13"/>
      <c r="AD585" s="13"/>
      <c r="AE585" s="13"/>
      <c r="AT585" s="243" t="s">
        <v>209</v>
      </c>
      <c r="AU585" s="243" t="s">
        <v>87</v>
      </c>
      <c r="AV585" s="13" t="s">
        <v>85</v>
      </c>
      <c r="AW585" s="13" t="s">
        <v>33</v>
      </c>
      <c r="AX585" s="13" t="s">
        <v>77</v>
      </c>
      <c r="AY585" s="243" t="s">
        <v>199</v>
      </c>
    </row>
    <row r="586" s="13" customFormat="1">
      <c r="A586" s="13"/>
      <c r="B586" s="233"/>
      <c r="C586" s="234"/>
      <c r="D586" s="235" t="s">
        <v>209</v>
      </c>
      <c r="E586" s="236" t="s">
        <v>1</v>
      </c>
      <c r="F586" s="237" t="s">
        <v>956</v>
      </c>
      <c r="G586" s="234"/>
      <c r="H586" s="236" t="s">
        <v>1</v>
      </c>
      <c r="I586" s="238"/>
      <c r="J586" s="234"/>
      <c r="K586" s="234"/>
      <c r="L586" s="239"/>
      <c r="M586" s="240"/>
      <c r="N586" s="241"/>
      <c r="O586" s="241"/>
      <c r="P586" s="241"/>
      <c r="Q586" s="241"/>
      <c r="R586" s="241"/>
      <c r="S586" s="241"/>
      <c r="T586" s="242"/>
      <c r="U586" s="13"/>
      <c r="V586" s="13"/>
      <c r="W586" s="13"/>
      <c r="X586" s="13"/>
      <c r="Y586" s="13"/>
      <c r="Z586" s="13"/>
      <c r="AA586" s="13"/>
      <c r="AB586" s="13"/>
      <c r="AC586" s="13"/>
      <c r="AD586" s="13"/>
      <c r="AE586" s="13"/>
      <c r="AT586" s="243" t="s">
        <v>209</v>
      </c>
      <c r="AU586" s="243" t="s">
        <v>87</v>
      </c>
      <c r="AV586" s="13" t="s">
        <v>85</v>
      </c>
      <c r="AW586" s="13" t="s">
        <v>33</v>
      </c>
      <c r="AX586" s="13" t="s">
        <v>77</v>
      </c>
      <c r="AY586" s="243" t="s">
        <v>199</v>
      </c>
    </row>
    <row r="587" s="14" customFormat="1">
      <c r="A587" s="14"/>
      <c r="B587" s="244"/>
      <c r="C587" s="245"/>
      <c r="D587" s="235" t="s">
        <v>209</v>
      </c>
      <c r="E587" s="246" t="s">
        <v>1</v>
      </c>
      <c r="F587" s="247" t="s">
        <v>957</v>
      </c>
      <c r="G587" s="245"/>
      <c r="H587" s="248">
        <v>20.027999999999999</v>
      </c>
      <c r="I587" s="249"/>
      <c r="J587" s="245"/>
      <c r="K587" s="245"/>
      <c r="L587" s="250"/>
      <c r="M587" s="251"/>
      <c r="N587" s="252"/>
      <c r="O587" s="252"/>
      <c r="P587" s="252"/>
      <c r="Q587" s="252"/>
      <c r="R587" s="252"/>
      <c r="S587" s="252"/>
      <c r="T587" s="253"/>
      <c r="U587" s="14"/>
      <c r="V587" s="14"/>
      <c r="W587" s="14"/>
      <c r="X587" s="14"/>
      <c r="Y587" s="14"/>
      <c r="Z587" s="14"/>
      <c r="AA587" s="14"/>
      <c r="AB587" s="14"/>
      <c r="AC587" s="14"/>
      <c r="AD587" s="14"/>
      <c r="AE587" s="14"/>
      <c r="AT587" s="254" t="s">
        <v>209</v>
      </c>
      <c r="AU587" s="254" t="s">
        <v>87</v>
      </c>
      <c r="AV587" s="14" t="s">
        <v>87</v>
      </c>
      <c r="AW587" s="14" t="s">
        <v>33</v>
      </c>
      <c r="AX587" s="14" t="s">
        <v>77</v>
      </c>
      <c r="AY587" s="254" t="s">
        <v>199</v>
      </c>
    </row>
    <row r="588" s="14" customFormat="1">
      <c r="A588" s="14"/>
      <c r="B588" s="244"/>
      <c r="C588" s="245"/>
      <c r="D588" s="235" t="s">
        <v>209</v>
      </c>
      <c r="E588" s="246" t="s">
        <v>1</v>
      </c>
      <c r="F588" s="247" t="s">
        <v>958</v>
      </c>
      <c r="G588" s="245"/>
      <c r="H588" s="248">
        <v>28.521999999999998</v>
      </c>
      <c r="I588" s="249"/>
      <c r="J588" s="245"/>
      <c r="K588" s="245"/>
      <c r="L588" s="250"/>
      <c r="M588" s="251"/>
      <c r="N588" s="252"/>
      <c r="O588" s="252"/>
      <c r="P588" s="252"/>
      <c r="Q588" s="252"/>
      <c r="R588" s="252"/>
      <c r="S588" s="252"/>
      <c r="T588" s="253"/>
      <c r="U588" s="14"/>
      <c r="V588" s="14"/>
      <c r="W588" s="14"/>
      <c r="X588" s="14"/>
      <c r="Y588" s="14"/>
      <c r="Z588" s="14"/>
      <c r="AA588" s="14"/>
      <c r="AB588" s="14"/>
      <c r="AC588" s="14"/>
      <c r="AD588" s="14"/>
      <c r="AE588" s="14"/>
      <c r="AT588" s="254" t="s">
        <v>209</v>
      </c>
      <c r="AU588" s="254" t="s">
        <v>87</v>
      </c>
      <c r="AV588" s="14" t="s">
        <v>87</v>
      </c>
      <c r="AW588" s="14" t="s">
        <v>33</v>
      </c>
      <c r="AX588" s="14" t="s">
        <v>77</v>
      </c>
      <c r="AY588" s="254" t="s">
        <v>199</v>
      </c>
    </row>
    <row r="589" s="14" customFormat="1">
      <c r="A589" s="14"/>
      <c r="B589" s="244"/>
      <c r="C589" s="245"/>
      <c r="D589" s="235" t="s">
        <v>209</v>
      </c>
      <c r="E589" s="246" t="s">
        <v>1</v>
      </c>
      <c r="F589" s="247" t="s">
        <v>143</v>
      </c>
      <c r="G589" s="245"/>
      <c r="H589" s="248">
        <v>48.549999999999997</v>
      </c>
      <c r="I589" s="249"/>
      <c r="J589" s="245"/>
      <c r="K589" s="245"/>
      <c r="L589" s="250"/>
      <c r="M589" s="251"/>
      <c r="N589" s="252"/>
      <c r="O589" s="252"/>
      <c r="P589" s="252"/>
      <c r="Q589" s="252"/>
      <c r="R589" s="252"/>
      <c r="S589" s="252"/>
      <c r="T589" s="253"/>
      <c r="U589" s="14"/>
      <c r="V589" s="14"/>
      <c r="W589" s="14"/>
      <c r="X589" s="14"/>
      <c r="Y589" s="14"/>
      <c r="Z589" s="14"/>
      <c r="AA589" s="14"/>
      <c r="AB589" s="14"/>
      <c r="AC589" s="14"/>
      <c r="AD589" s="14"/>
      <c r="AE589" s="14"/>
      <c r="AT589" s="254" t="s">
        <v>209</v>
      </c>
      <c r="AU589" s="254" t="s">
        <v>87</v>
      </c>
      <c r="AV589" s="14" t="s">
        <v>87</v>
      </c>
      <c r="AW589" s="14" t="s">
        <v>33</v>
      </c>
      <c r="AX589" s="14" t="s">
        <v>85</v>
      </c>
      <c r="AY589" s="254" t="s">
        <v>199</v>
      </c>
    </row>
    <row r="590" s="2" customFormat="1" ht="16.5" customHeight="1">
      <c r="A590" s="39"/>
      <c r="B590" s="40"/>
      <c r="C590" s="255" t="s">
        <v>959</v>
      </c>
      <c r="D590" s="255" t="s">
        <v>252</v>
      </c>
      <c r="E590" s="256" t="s">
        <v>960</v>
      </c>
      <c r="F590" s="257" t="s">
        <v>961</v>
      </c>
      <c r="G590" s="258" t="s">
        <v>242</v>
      </c>
      <c r="H590" s="259">
        <v>130.25999999999999</v>
      </c>
      <c r="I590" s="260"/>
      <c r="J590" s="261">
        <f>ROUND(I590*H590,2)</f>
        <v>0</v>
      </c>
      <c r="K590" s="257" t="s">
        <v>206</v>
      </c>
      <c r="L590" s="262"/>
      <c r="M590" s="263" t="s">
        <v>1</v>
      </c>
      <c r="N590" s="264" t="s">
        <v>42</v>
      </c>
      <c r="O590" s="92"/>
      <c r="P590" s="229">
        <f>O590*H590</f>
        <v>0</v>
      </c>
      <c r="Q590" s="229">
        <v>0.00022000000000000001</v>
      </c>
      <c r="R590" s="229">
        <f>Q590*H590</f>
        <v>0.028657200000000001</v>
      </c>
      <c r="S590" s="229">
        <v>0</v>
      </c>
      <c r="T590" s="230">
        <f>S590*H590</f>
        <v>0</v>
      </c>
      <c r="U590" s="39"/>
      <c r="V590" s="39"/>
      <c r="W590" s="39"/>
      <c r="X590" s="39"/>
      <c r="Y590" s="39"/>
      <c r="Z590" s="39"/>
      <c r="AA590" s="39"/>
      <c r="AB590" s="39"/>
      <c r="AC590" s="39"/>
      <c r="AD590" s="39"/>
      <c r="AE590" s="39"/>
      <c r="AR590" s="231" t="s">
        <v>383</v>
      </c>
      <c r="AT590" s="231" t="s">
        <v>252</v>
      </c>
      <c r="AU590" s="231" t="s">
        <v>87</v>
      </c>
      <c r="AY590" s="18" t="s">
        <v>199</v>
      </c>
      <c r="BE590" s="232">
        <f>IF(N590="základní",J590,0)</f>
        <v>0</v>
      </c>
      <c r="BF590" s="232">
        <f>IF(N590="snížená",J590,0)</f>
        <v>0</v>
      </c>
      <c r="BG590" s="232">
        <f>IF(N590="zákl. přenesená",J590,0)</f>
        <v>0</v>
      </c>
      <c r="BH590" s="232">
        <f>IF(N590="sníž. přenesená",J590,0)</f>
        <v>0</v>
      </c>
      <c r="BI590" s="232">
        <f>IF(N590="nulová",J590,0)</f>
        <v>0</v>
      </c>
      <c r="BJ590" s="18" t="s">
        <v>85</v>
      </c>
      <c r="BK590" s="232">
        <f>ROUND(I590*H590,2)</f>
        <v>0</v>
      </c>
      <c r="BL590" s="18" t="s">
        <v>313</v>
      </c>
      <c r="BM590" s="231" t="s">
        <v>962</v>
      </c>
    </row>
    <row r="591" s="14" customFormat="1">
      <c r="A591" s="14"/>
      <c r="B591" s="244"/>
      <c r="C591" s="245"/>
      <c r="D591" s="235" t="s">
        <v>209</v>
      </c>
      <c r="E591" s="246" t="s">
        <v>1</v>
      </c>
      <c r="F591" s="247" t="s">
        <v>963</v>
      </c>
      <c r="G591" s="245"/>
      <c r="H591" s="248">
        <v>127.706</v>
      </c>
      <c r="I591" s="249"/>
      <c r="J591" s="245"/>
      <c r="K591" s="245"/>
      <c r="L591" s="250"/>
      <c r="M591" s="251"/>
      <c r="N591" s="252"/>
      <c r="O591" s="252"/>
      <c r="P591" s="252"/>
      <c r="Q591" s="252"/>
      <c r="R591" s="252"/>
      <c r="S591" s="252"/>
      <c r="T591" s="253"/>
      <c r="U591" s="14"/>
      <c r="V591" s="14"/>
      <c r="W591" s="14"/>
      <c r="X591" s="14"/>
      <c r="Y591" s="14"/>
      <c r="Z591" s="14"/>
      <c r="AA591" s="14"/>
      <c r="AB591" s="14"/>
      <c r="AC591" s="14"/>
      <c r="AD591" s="14"/>
      <c r="AE591" s="14"/>
      <c r="AT591" s="254" t="s">
        <v>209</v>
      </c>
      <c r="AU591" s="254" t="s">
        <v>87</v>
      </c>
      <c r="AV591" s="14" t="s">
        <v>87</v>
      </c>
      <c r="AW591" s="14" t="s">
        <v>33</v>
      </c>
      <c r="AX591" s="14" t="s">
        <v>77</v>
      </c>
      <c r="AY591" s="254" t="s">
        <v>199</v>
      </c>
    </row>
    <row r="592" s="16" customFormat="1">
      <c r="A592" s="16"/>
      <c r="B592" s="280"/>
      <c r="C592" s="281"/>
      <c r="D592" s="235" t="s">
        <v>209</v>
      </c>
      <c r="E592" s="282" t="s">
        <v>1</v>
      </c>
      <c r="F592" s="283" t="s">
        <v>964</v>
      </c>
      <c r="G592" s="281"/>
      <c r="H592" s="284">
        <v>127.706</v>
      </c>
      <c r="I592" s="285"/>
      <c r="J592" s="281"/>
      <c r="K592" s="281"/>
      <c r="L592" s="286"/>
      <c r="M592" s="287"/>
      <c r="N592" s="288"/>
      <c r="O592" s="288"/>
      <c r="P592" s="288"/>
      <c r="Q592" s="288"/>
      <c r="R592" s="288"/>
      <c r="S592" s="288"/>
      <c r="T592" s="289"/>
      <c r="U592" s="16"/>
      <c r="V592" s="16"/>
      <c r="W592" s="16"/>
      <c r="X592" s="16"/>
      <c r="Y592" s="16"/>
      <c r="Z592" s="16"/>
      <c r="AA592" s="16"/>
      <c r="AB592" s="16"/>
      <c r="AC592" s="16"/>
      <c r="AD592" s="16"/>
      <c r="AE592" s="16"/>
      <c r="AT592" s="290" t="s">
        <v>209</v>
      </c>
      <c r="AU592" s="290" t="s">
        <v>87</v>
      </c>
      <c r="AV592" s="16" t="s">
        <v>109</v>
      </c>
      <c r="AW592" s="16" t="s">
        <v>33</v>
      </c>
      <c r="AX592" s="16" t="s">
        <v>77</v>
      </c>
      <c r="AY592" s="290" t="s">
        <v>199</v>
      </c>
    </row>
    <row r="593" s="13" customFormat="1">
      <c r="A593" s="13"/>
      <c r="B593" s="233"/>
      <c r="C593" s="234"/>
      <c r="D593" s="235" t="s">
        <v>209</v>
      </c>
      <c r="E593" s="236" t="s">
        <v>1</v>
      </c>
      <c r="F593" s="237" t="s">
        <v>217</v>
      </c>
      <c r="G593" s="234"/>
      <c r="H593" s="236" t="s">
        <v>1</v>
      </c>
      <c r="I593" s="238"/>
      <c r="J593" s="234"/>
      <c r="K593" s="234"/>
      <c r="L593" s="239"/>
      <c r="M593" s="240"/>
      <c r="N593" s="241"/>
      <c r="O593" s="241"/>
      <c r="P593" s="241"/>
      <c r="Q593" s="241"/>
      <c r="R593" s="241"/>
      <c r="S593" s="241"/>
      <c r="T593" s="242"/>
      <c r="U593" s="13"/>
      <c r="V593" s="13"/>
      <c r="W593" s="13"/>
      <c r="X593" s="13"/>
      <c r="Y593" s="13"/>
      <c r="Z593" s="13"/>
      <c r="AA593" s="13"/>
      <c r="AB593" s="13"/>
      <c r="AC593" s="13"/>
      <c r="AD593" s="13"/>
      <c r="AE593" s="13"/>
      <c r="AT593" s="243" t="s">
        <v>209</v>
      </c>
      <c r="AU593" s="243" t="s">
        <v>87</v>
      </c>
      <c r="AV593" s="13" t="s">
        <v>85</v>
      </c>
      <c r="AW593" s="13" t="s">
        <v>33</v>
      </c>
      <c r="AX593" s="13" t="s">
        <v>77</v>
      </c>
      <c r="AY593" s="243" t="s">
        <v>199</v>
      </c>
    </row>
    <row r="594" s="14" customFormat="1">
      <c r="A594" s="14"/>
      <c r="B594" s="244"/>
      <c r="C594" s="245"/>
      <c r="D594" s="235" t="s">
        <v>209</v>
      </c>
      <c r="E594" s="246" t="s">
        <v>1</v>
      </c>
      <c r="F594" s="247" t="s">
        <v>965</v>
      </c>
      <c r="G594" s="245"/>
      <c r="H594" s="248">
        <v>130.25999999999999</v>
      </c>
      <c r="I594" s="249"/>
      <c r="J594" s="245"/>
      <c r="K594" s="245"/>
      <c r="L594" s="250"/>
      <c r="M594" s="251"/>
      <c r="N594" s="252"/>
      <c r="O594" s="252"/>
      <c r="P594" s="252"/>
      <c r="Q594" s="252"/>
      <c r="R594" s="252"/>
      <c r="S594" s="252"/>
      <c r="T594" s="253"/>
      <c r="U594" s="14"/>
      <c r="V594" s="14"/>
      <c r="W594" s="14"/>
      <c r="X594" s="14"/>
      <c r="Y594" s="14"/>
      <c r="Z594" s="14"/>
      <c r="AA594" s="14"/>
      <c r="AB594" s="14"/>
      <c r="AC594" s="14"/>
      <c r="AD594" s="14"/>
      <c r="AE594" s="14"/>
      <c r="AT594" s="254" t="s">
        <v>209</v>
      </c>
      <c r="AU594" s="254" t="s">
        <v>87</v>
      </c>
      <c r="AV594" s="14" t="s">
        <v>87</v>
      </c>
      <c r="AW594" s="14" t="s">
        <v>33</v>
      </c>
      <c r="AX594" s="14" t="s">
        <v>85</v>
      </c>
      <c r="AY594" s="254" t="s">
        <v>199</v>
      </c>
    </row>
    <row r="595" s="2" customFormat="1" ht="21.75" customHeight="1">
      <c r="A595" s="39"/>
      <c r="B595" s="40"/>
      <c r="C595" s="255" t="s">
        <v>966</v>
      </c>
      <c r="D595" s="255" t="s">
        <v>252</v>
      </c>
      <c r="E595" s="256" t="s">
        <v>967</v>
      </c>
      <c r="F595" s="257" t="s">
        <v>968</v>
      </c>
      <c r="G595" s="258" t="s">
        <v>242</v>
      </c>
      <c r="H595" s="259">
        <v>80.850999999999999</v>
      </c>
      <c r="I595" s="260"/>
      <c r="J595" s="261">
        <f>ROUND(I595*H595,2)</f>
        <v>0</v>
      </c>
      <c r="K595" s="257" t="s">
        <v>1</v>
      </c>
      <c r="L595" s="262"/>
      <c r="M595" s="263" t="s">
        <v>1</v>
      </c>
      <c r="N595" s="264" t="s">
        <v>42</v>
      </c>
      <c r="O595" s="92"/>
      <c r="P595" s="229">
        <f>O595*H595</f>
        <v>0</v>
      </c>
      <c r="Q595" s="229">
        <v>0</v>
      </c>
      <c r="R595" s="229">
        <f>Q595*H595</f>
        <v>0</v>
      </c>
      <c r="S595" s="229">
        <v>0</v>
      </c>
      <c r="T595" s="230">
        <f>S595*H595</f>
        <v>0</v>
      </c>
      <c r="U595" s="39"/>
      <c r="V595" s="39"/>
      <c r="W595" s="39"/>
      <c r="X595" s="39"/>
      <c r="Y595" s="39"/>
      <c r="Z595" s="39"/>
      <c r="AA595" s="39"/>
      <c r="AB595" s="39"/>
      <c r="AC595" s="39"/>
      <c r="AD595" s="39"/>
      <c r="AE595" s="39"/>
      <c r="AR595" s="231" t="s">
        <v>383</v>
      </c>
      <c r="AT595" s="231" t="s">
        <v>252</v>
      </c>
      <c r="AU595" s="231" t="s">
        <v>87</v>
      </c>
      <c r="AY595" s="18" t="s">
        <v>199</v>
      </c>
      <c r="BE595" s="232">
        <f>IF(N595="základní",J595,0)</f>
        <v>0</v>
      </c>
      <c r="BF595" s="232">
        <f>IF(N595="snížená",J595,0)</f>
        <v>0</v>
      </c>
      <c r="BG595" s="232">
        <f>IF(N595="zákl. přenesená",J595,0)</f>
        <v>0</v>
      </c>
      <c r="BH595" s="232">
        <f>IF(N595="sníž. přenesená",J595,0)</f>
        <v>0</v>
      </c>
      <c r="BI595" s="232">
        <f>IF(N595="nulová",J595,0)</f>
        <v>0</v>
      </c>
      <c r="BJ595" s="18" t="s">
        <v>85</v>
      </c>
      <c r="BK595" s="232">
        <f>ROUND(I595*H595,2)</f>
        <v>0</v>
      </c>
      <c r="BL595" s="18" t="s">
        <v>313</v>
      </c>
      <c r="BM595" s="231" t="s">
        <v>969</v>
      </c>
    </row>
    <row r="596" s="2" customFormat="1">
      <c r="A596" s="39"/>
      <c r="B596" s="40"/>
      <c r="C596" s="41"/>
      <c r="D596" s="235" t="s">
        <v>275</v>
      </c>
      <c r="E596" s="41"/>
      <c r="F596" s="265" t="s">
        <v>970</v>
      </c>
      <c r="G596" s="41"/>
      <c r="H596" s="41"/>
      <c r="I596" s="266"/>
      <c r="J596" s="41"/>
      <c r="K596" s="41"/>
      <c r="L596" s="45"/>
      <c r="M596" s="267"/>
      <c r="N596" s="268"/>
      <c r="O596" s="92"/>
      <c r="P596" s="92"/>
      <c r="Q596" s="92"/>
      <c r="R596" s="92"/>
      <c r="S596" s="92"/>
      <c r="T596" s="93"/>
      <c r="U596" s="39"/>
      <c r="V596" s="39"/>
      <c r="W596" s="39"/>
      <c r="X596" s="39"/>
      <c r="Y596" s="39"/>
      <c r="Z596" s="39"/>
      <c r="AA596" s="39"/>
      <c r="AB596" s="39"/>
      <c r="AC596" s="39"/>
      <c r="AD596" s="39"/>
      <c r="AE596" s="39"/>
      <c r="AT596" s="18" t="s">
        <v>275</v>
      </c>
      <c r="AU596" s="18" t="s">
        <v>87</v>
      </c>
    </row>
    <row r="597" s="13" customFormat="1">
      <c r="A597" s="13"/>
      <c r="B597" s="233"/>
      <c r="C597" s="234"/>
      <c r="D597" s="235" t="s">
        <v>209</v>
      </c>
      <c r="E597" s="236" t="s">
        <v>1</v>
      </c>
      <c r="F597" s="237" t="s">
        <v>971</v>
      </c>
      <c r="G597" s="234"/>
      <c r="H597" s="236" t="s">
        <v>1</v>
      </c>
      <c r="I597" s="238"/>
      <c r="J597" s="234"/>
      <c r="K597" s="234"/>
      <c r="L597" s="239"/>
      <c r="M597" s="240"/>
      <c r="N597" s="241"/>
      <c r="O597" s="241"/>
      <c r="P597" s="241"/>
      <c r="Q597" s="241"/>
      <c r="R597" s="241"/>
      <c r="S597" s="241"/>
      <c r="T597" s="242"/>
      <c r="U597" s="13"/>
      <c r="V597" s="13"/>
      <c r="W597" s="13"/>
      <c r="X597" s="13"/>
      <c r="Y597" s="13"/>
      <c r="Z597" s="13"/>
      <c r="AA597" s="13"/>
      <c r="AB597" s="13"/>
      <c r="AC597" s="13"/>
      <c r="AD597" s="13"/>
      <c r="AE597" s="13"/>
      <c r="AT597" s="243" t="s">
        <v>209</v>
      </c>
      <c r="AU597" s="243" t="s">
        <v>87</v>
      </c>
      <c r="AV597" s="13" t="s">
        <v>85</v>
      </c>
      <c r="AW597" s="13" t="s">
        <v>33</v>
      </c>
      <c r="AX597" s="13" t="s">
        <v>77</v>
      </c>
      <c r="AY597" s="243" t="s">
        <v>199</v>
      </c>
    </row>
    <row r="598" s="13" customFormat="1">
      <c r="A598" s="13"/>
      <c r="B598" s="233"/>
      <c r="C598" s="234"/>
      <c r="D598" s="235" t="s">
        <v>209</v>
      </c>
      <c r="E598" s="236" t="s">
        <v>1</v>
      </c>
      <c r="F598" s="237" t="s">
        <v>217</v>
      </c>
      <c r="G598" s="234"/>
      <c r="H598" s="236" t="s">
        <v>1</v>
      </c>
      <c r="I598" s="238"/>
      <c r="J598" s="234"/>
      <c r="K598" s="234"/>
      <c r="L598" s="239"/>
      <c r="M598" s="240"/>
      <c r="N598" s="241"/>
      <c r="O598" s="241"/>
      <c r="P598" s="241"/>
      <c r="Q598" s="241"/>
      <c r="R598" s="241"/>
      <c r="S598" s="241"/>
      <c r="T598" s="242"/>
      <c r="U598" s="13"/>
      <c r="V598" s="13"/>
      <c r="W598" s="13"/>
      <c r="X598" s="13"/>
      <c r="Y598" s="13"/>
      <c r="Z598" s="13"/>
      <c r="AA598" s="13"/>
      <c r="AB598" s="13"/>
      <c r="AC598" s="13"/>
      <c r="AD598" s="13"/>
      <c r="AE598" s="13"/>
      <c r="AT598" s="243" t="s">
        <v>209</v>
      </c>
      <c r="AU598" s="243" t="s">
        <v>87</v>
      </c>
      <c r="AV598" s="13" t="s">
        <v>85</v>
      </c>
      <c r="AW598" s="13" t="s">
        <v>33</v>
      </c>
      <c r="AX598" s="13" t="s">
        <v>77</v>
      </c>
      <c r="AY598" s="243" t="s">
        <v>199</v>
      </c>
    </row>
    <row r="599" s="14" customFormat="1">
      <c r="A599" s="14"/>
      <c r="B599" s="244"/>
      <c r="C599" s="245"/>
      <c r="D599" s="235" t="s">
        <v>209</v>
      </c>
      <c r="E599" s="246" t="s">
        <v>1</v>
      </c>
      <c r="F599" s="247" t="s">
        <v>972</v>
      </c>
      <c r="G599" s="245"/>
      <c r="H599" s="248">
        <v>80.850999999999999</v>
      </c>
      <c r="I599" s="249"/>
      <c r="J599" s="245"/>
      <c r="K599" s="245"/>
      <c r="L599" s="250"/>
      <c r="M599" s="251"/>
      <c r="N599" s="252"/>
      <c r="O599" s="252"/>
      <c r="P599" s="252"/>
      <c r="Q599" s="252"/>
      <c r="R599" s="252"/>
      <c r="S599" s="252"/>
      <c r="T599" s="253"/>
      <c r="U599" s="14"/>
      <c r="V599" s="14"/>
      <c r="W599" s="14"/>
      <c r="X599" s="14"/>
      <c r="Y599" s="14"/>
      <c r="Z599" s="14"/>
      <c r="AA599" s="14"/>
      <c r="AB599" s="14"/>
      <c r="AC599" s="14"/>
      <c r="AD599" s="14"/>
      <c r="AE599" s="14"/>
      <c r="AT599" s="254" t="s">
        <v>209</v>
      </c>
      <c r="AU599" s="254" t="s">
        <v>87</v>
      </c>
      <c r="AV599" s="14" t="s">
        <v>87</v>
      </c>
      <c r="AW599" s="14" t="s">
        <v>33</v>
      </c>
      <c r="AX599" s="14" t="s">
        <v>85</v>
      </c>
      <c r="AY599" s="254" t="s">
        <v>199</v>
      </c>
    </row>
    <row r="600" s="2" customFormat="1" ht="24.15" customHeight="1">
      <c r="A600" s="39"/>
      <c r="B600" s="40"/>
      <c r="C600" s="220" t="s">
        <v>973</v>
      </c>
      <c r="D600" s="220" t="s">
        <v>202</v>
      </c>
      <c r="E600" s="221" t="s">
        <v>974</v>
      </c>
      <c r="F600" s="222" t="s">
        <v>975</v>
      </c>
      <c r="G600" s="223" t="s">
        <v>242</v>
      </c>
      <c r="H600" s="224">
        <v>47.597999999999999</v>
      </c>
      <c r="I600" s="225"/>
      <c r="J600" s="226">
        <f>ROUND(I600*H600,2)</f>
        <v>0</v>
      </c>
      <c r="K600" s="222" t="s">
        <v>206</v>
      </c>
      <c r="L600" s="45"/>
      <c r="M600" s="227" t="s">
        <v>1</v>
      </c>
      <c r="N600" s="228" t="s">
        <v>42</v>
      </c>
      <c r="O600" s="92"/>
      <c r="P600" s="229">
        <f>O600*H600</f>
        <v>0</v>
      </c>
      <c r="Q600" s="229">
        <v>0</v>
      </c>
      <c r="R600" s="229">
        <f>Q600*H600</f>
        <v>0</v>
      </c>
      <c r="S600" s="229">
        <v>0</v>
      </c>
      <c r="T600" s="230">
        <f>S600*H600</f>
        <v>0</v>
      </c>
      <c r="U600" s="39"/>
      <c r="V600" s="39"/>
      <c r="W600" s="39"/>
      <c r="X600" s="39"/>
      <c r="Y600" s="39"/>
      <c r="Z600" s="39"/>
      <c r="AA600" s="39"/>
      <c r="AB600" s="39"/>
      <c r="AC600" s="39"/>
      <c r="AD600" s="39"/>
      <c r="AE600" s="39"/>
      <c r="AR600" s="231" t="s">
        <v>313</v>
      </c>
      <c r="AT600" s="231" t="s">
        <v>202</v>
      </c>
      <c r="AU600" s="231" t="s">
        <v>87</v>
      </c>
      <c r="AY600" s="18" t="s">
        <v>199</v>
      </c>
      <c r="BE600" s="232">
        <f>IF(N600="základní",J600,0)</f>
        <v>0</v>
      </c>
      <c r="BF600" s="232">
        <f>IF(N600="snížená",J600,0)</f>
        <v>0</v>
      </c>
      <c r="BG600" s="232">
        <f>IF(N600="zákl. přenesená",J600,0)</f>
        <v>0</v>
      </c>
      <c r="BH600" s="232">
        <f>IF(N600="sníž. přenesená",J600,0)</f>
        <v>0</v>
      </c>
      <c r="BI600" s="232">
        <f>IF(N600="nulová",J600,0)</f>
        <v>0</v>
      </c>
      <c r="BJ600" s="18" t="s">
        <v>85</v>
      </c>
      <c r="BK600" s="232">
        <f>ROUND(I600*H600,2)</f>
        <v>0</v>
      </c>
      <c r="BL600" s="18" t="s">
        <v>313</v>
      </c>
      <c r="BM600" s="231" t="s">
        <v>976</v>
      </c>
    </row>
    <row r="601" s="14" customFormat="1">
      <c r="A601" s="14"/>
      <c r="B601" s="244"/>
      <c r="C601" s="245"/>
      <c r="D601" s="235" t="s">
        <v>209</v>
      </c>
      <c r="E601" s="246" t="s">
        <v>1</v>
      </c>
      <c r="F601" s="247" t="s">
        <v>977</v>
      </c>
      <c r="G601" s="245"/>
      <c r="H601" s="248">
        <v>47.597999999999999</v>
      </c>
      <c r="I601" s="249"/>
      <c r="J601" s="245"/>
      <c r="K601" s="245"/>
      <c r="L601" s="250"/>
      <c r="M601" s="251"/>
      <c r="N601" s="252"/>
      <c r="O601" s="252"/>
      <c r="P601" s="252"/>
      <c r="Q601" s="252"/>
      <c r="R601" s="252"/>
      <c r="S601" s="252"/>
      <c r="T601" s="253"/>
      <c r="U601" s="14"/>
      <c r="V601" s="14"/>
      <c r="W601" s="14"/>
      <c r="X601" s="14"/>
      <c r="Y601" s="14"/>
      <c r="Z601" s="14"/>
      <c r="AA601" s="14"/>
      <c r="AB601" s="14"/>
      <c r="AC601" s="14"/>
      <c r="AD601" s="14"/>
      <c r="AE601" s="14"/>
      <c r="AT601" s="254" t="s">
        <v>209</v>
      </c>
      <c r="AU601" s="254" t="s">
        <v>87</v>
      </c>
      <c r="AV601" s="14" t="s">
        <v>87</v>
      </c>
      <c r="AW601" s="14" t="s">
        <v>33</v>
      </c>
      <c r="AX601" s="14" t="s">
        <v>85</v>
      </c>
      <c r="AY601" s="254" t="s">
        <v>199</v>
      </c>
    </row>
    <row r="602" s="2" customFormat="1" ht="49.05" customHeight="1">
      <c r="A602" s="39"/>
      <c r="B602" s="40"/>
      <c r="C602" s="220" t="s">
        <v>978</v>
      </c>
      <c r="D602" s="220" t="s">
        <v>202</v>
      </c>
      <c r="E602" s="221" t="s">
        <v>979</v>
      </c>
      <c r="F602" s="222" t="s">
        <v>980</v>
      </c>
      <c r="G602" s="223" t="s">
        <v>308</v>
      </c>
      <c r="H602" s="224">
        <v>6.157</v>
      </c>
      <c r="I602" s="225"/>
      <c r="J602" s="226">
        <f>ROUND(I602*H602,2)</f>
        <v>0</v>
      </c>
      <c r="K602" s="222" t="s">
        <v>206</v>
      </c>
      <c r="L602" s="45"/>
      <c r="M602" s="227" t="s">
        <v>1</v>
      </c>
      <c r="N602" s="228" t="s">
        <v>42</v>
      </c>
      <c r="O602" s="92"/>
      <c r="P602" s="229">
        <f>O602*H602</f>
        <v>0</v>
      </c>
      <c r="Q602" s="229">
        <v>0</v>
      </c>
      <c r="R602" s="229">
        <f>Q602*H602</f>
        <v>0</v>
      </c>
      <c r="S602" s="229">
        <v>0</v>
      </c>
      <c r="T602" s="230">
        <f>S602*H602</f>
        <v>0</v>
      </c>
      <c r="U602" s="39"/>
      <c r="V602" s="39"/>
      <c r="W602" s="39"/>
      <c r="X602" s="39"/>
      <c r="Y602" s="39"/>
      <c r="Z602" s="39"/>
      <c r="AA602" s="39"/>
      <c r="AB602" s="39"/>
      <c r="AC602" s="39"/>
      <c r="AD602" s="39"/>
      <c r="AE602" s="39"/>
      <c r="AR602" s="231" t="s">
        <v>313</v>
      </c>
      <c r="AT602" s="231" t="s">
        <v>202</v>
      </c>
      <c r="AU602" s="231" t="s">
        <v>87</v>
      </c>
      <c r="AY602" s="18" t="s">
        <v>199</v>
      </c>
      <c r="BE602" s="232">
        <f>IF(N602="základní",J602,0)</f>
        <v>0</v>
      </c>
      <c r="BF602" s="232">
        <f>IF(N602="snížená",J602,0)</f>
        <v>0</v>
      </c>
      <c r="BG602" s="232">
        <f>IF(N602="zákl. přenesená",J602,0)</f>
        <v>0</v>
      </c>
      <c r="BH602" s="232">
        <f>IF(N602="sníž. přenesená",J602,0)</f>
        <v>0</v>
      </c>
      <c r="BI602" s="232">
        <f>IF(N602="nulová",J602,0)</f>
        <v>0</v>
      </c>
      <c r="BJ602" s="18" t="s">
        <v>85</v>
      </c>
      <c r="BK602" s="232">
        <f>ROUND(I602*H602,2)</f>
        <v>0</v>
      </c>
      <c r="BL602" s="18" t="s">
        <v>313</v>
      </c>
      <c r="BM602" s="231" t="s">
        <v>981</v>
      </c>
    </row>
    <row r="603" s="2" customFormat="1" ht="49.05" customHeight="1">
      <c r="A603" s="39"/>
      <c r="B603" s="40"/>
      <c r="C603" s="220" t="s">
        <v>982</v>
      </c>
      <c r="D603" s="220" t="s">
        <v>202</v>
      </c>
      <c r="E603" s="221" t="s">
        <v>983</v>
      </c>
      <c r="F603" s="222" t="s">
        <v>984</v>
      </c>
      <c r="G603" s="223" t="s">
        <v>308</v>
      </c>
      <c r="H603" s="224">
        <v>6.157</v>
      </c>
      <c r="I603" s="225"/>
      <c r="J603" s="226">
        <f>ROUND(I603*H603,2)</f>
        <v>0</v>
      </c>
      <c r="K603" s="222" t="s">
        <v>206</v>
      </c>
      <c r="L603" s="45"/>
      <c r="M603" s="227" t="s">
        <v>1</v>
      </c>
      <c r="N603" s="228" t="s">
        <v>42</v>
      </c>
      <c r="O603" s="92"/>
      <c r="P603" s="229">
        <f>O603*H603</f>
        <v>0</v>
      </c>
      <c r="Q603" s="229">
        <v>0</v>
      </c>
      <c r="R603" s="229">
        <f>Q603*H603</f>
        <v>0</v>
      </c>
      <c r="S603" s="229">
        <v>0</v>
      </c>
      <c r="T603" s="230">
        <f>S603*H603</f>
        <v>0</v>
      </c>
      <c r="U603" s="39"/>
      <c r="V603" s="39"/>
      <c r="W603" s="39"/>
      <c r="X603" s="39"/>
      <c r="Y603" s="39"/>
      <c r="Z603" s="39"/>
      <c r="AA603" s="39"/>
      <c r="AB603" s="39"/>
      <c r="AC603" s="39"/>
      <c r="AD603" s="39"/>
      <c r="AE603" s="39"/>
      <c r="AR603" s="231" t="s">
        <v>313</v>
      </c>
      <c r="AT603" s="231" t="s">
        <v>202</v>
      </c>
      <c r="AU603" s="231" t="s">
        <v>87</v>
      </c>
      <c r="AY603" s="18" t="s">
        <v>199</v>
      </c>
      <c r="BE603" s="232">
        <f>IF(N603="základní",J603,0)</f>
        <v>0</v>
      </c>
      <c r="BF603" s="232">
        <f>IF(N603="snížená",J603,0)</f>
        <v>0</v>
      </c>
      <c r="BG603" s="232">
        <f>IF(N603="zákl. přenesená",J603,0)</f>
        <v>0</v>
      </c>
      <c r="BH603" s="232">
        <f>IF(N603="sníž. přenesená",J603,0)</f>
        <v>0</v>
      </c>
      <c r="BI603" s="232">
        <f>IF(N603="nulová",J603,0)</f>
        <v>0</v>
      </c>
      <c r="BJ603" s="18" t="s">
        <v>85</v>
      </c>
      <c r="BK603" s="232">
        <f>ROUND(I603*H603,2)</f>
        <v>0</v>
      </c>
      <c r="BL603" s="18" t="s">
        <v>313</v>
      </c>
      <c r="BM603" s="231" t="s">
        <v>985</v>
      </c>
    </row>
    <row r="604" s="2" customFormat="1" ht="49.05" customHeight="1">
      <c r="A604" s="39"/>
      <c r="B604" s="40"/>
      <c r="C604" s="220" t="s">
        <v>986</v>
      </c>
      <c r="D604" s="220" t="s">
        <v>202</v>
      </c>
      <c r="E604" s="221" t="s">
        <v>987</v>
      </c>
      <c r="F604" s="222" t="s">
        <v>988</v>
      </c>
      <c r="G604" s="223" t="s">
        <v>308</v>
      </c>
      <c r="H604" s="224">
        <v>6.157</v>
      </c>
      <c r="I604" s="225"/>
      <c r="J604" s="226">
        <f>ROUND(I604*H604,2)</f>
        <v>0</v>
      </c>
      <c r="K604" s="222" t="s">
        <v>206</v>
      </c>
      <c r="L604" s="45"/>
      <c r="M604" s="227" t="s">
        <v>1</v>
      </c>
      <c r="N604" s="228" t="s">
        <v>42</v>
      </c>
      <c r="O604" s="92"/>
      <c r="P604" s="229">
        <f>O604*H604</f>
        <v>0</v>
      </c>
      <c r="Q604" s="229">
        <v>0</v>
      </c>
      <c r="R604" s="229">
        <f>Q604*H604</f>
        <v>0</v>
      </c>
      <c r="S604" s="229">
        <v>0</v>
      </c>
      <c r="T604" s="230">
        <f>S604*H604</f>
        <v>0</v>
      </c>
      <c r="U604" s="39"/>
      <c r="V604" s="39"/>
      <c r="W604" s="39"/>
      <c r="X604" s="39"/>
      <c r="Y604" s="39"/>
      <c r="Z604" s="39"/>
      <c r="AA604" s="39"/>
      <c r="AB604" s="39"/>
      <c r="AC604" s="39"/>
      <c r="AD604" s="39"/>
      <c r="AE604" s="39"/>
      <c r="AR604" s="231" t="s">
        <v>313</v>
      </c>
      <c r="AT604" s="231" t="s">
        <v>202</v>
      </c>
      <c r="AU604" s="231" t="s">
        <v>87</v>
      </c>
      <c r="AY604" s="18" t="s">
        <v>199</v>
      </c>
      <c r="BE604" s="232">
        <f>IF(N604="základní",J604,0)</f>
        <v>0</v>
      </c>
      <c r="BF604" s="232">
        <f>IF(N604="snížená",J604,0)</f>
        <v>0</v>
      </c>
      <c r="BG604" s="232">
        <f>IF(N604="zákl. přenesená",J604,0)</f>
        <v>0</v>
      </c>
      <c r="BH604" s="232">
        <f>IF(N604="sníž. přenesená",J604,0)</f>
        <v>0</v>
      </c>
      <c r="BI604" s="232">
        <f>IF(N604="nulová",J604,0)</f>
        <v>0</v>
      </c>
      <c r="BJ604" s="18" t="s">
        <v>85</v>
      </c>
      <c r="BK604" s="232">
        <f>ROUND(I604*H604,2)</f>
        <v>0</v>
      </c>
      <c r="BL604" s="18" t="s">
        <v>313</v>
      </c>
      <c r="BM604" s="231" t="s">
        <v>989</v>
      </c>
    </row>
    <row r="605" s="12" customFormat="1" ht="20.88" customHeight="1">
      <c r="A605" s="12"/>
      <c r="B605" s="204"/>
      <c r="C605" s="205"/>
      <c r="D605" s="206" t="s">
        <v>76</v>
      </c>
      <c r="E605" s="218" t="s">
        <v>990</v>
      </c>
      <c r="F605" s="218" t="s">
        <v>991</v>
      </c>
      <c r="G605" s="205"/>
      <c r="H605" s="205"/>
      <c r="I605" s="208"/>
      <c r="J605" s="219">
        <f>BK605</f>
        <v>0</v>
      </c>
      <c r="K605" s="205"/>
      <c r="L605" s="210"/>
      <c r="M605" s="211"/>
      <c r="N605" s="212"/>
      <c r="O605" s="212"/>
      <c r="P605" s="213">
        <f>SUM(P606:P678)</f>
        <v>0</v>
      </c>
      <c r="Q605" s="212"/>
      <c r="R605" s="213">
        <f>SUM(R606:R678)</f>
        <v>2.0455055400000002</v>
      </c>
      <c r="S605" s="212"/>
      <c r="T605" s="214">
        <f>SUM(T606:T678)</f>
        <v>0.31487320000000002</v>
      </c>
      <c r="U605" s="12"/>
      <c r="V605" s="12"/>
      <c r="W605" s="12"/>
      <c r="X605" s="12"/>
      <c r="Y605" s="12"/>
      <c r="Z605" s="12"/>
      <c r="AA605" s="12"/>
      <c r="AB605" s="12"/>
      <c r="AC605" s="12"/>
      <c r="AD605" s="12"/>
      <c r="AE605" s="12"/>
      <c r="AR605" s="215" t="s">
        <v>87</v>
      </c>
      <c r="AT605" s="216" t="s">
        <v>76</v>
      </c>
      <c r="AU605" s="216" t="s">
        <v>87</v>
      </c>
      <c r="AY605" s="215" t="s">
        <v>199</v>
      </c>
      <c r="BK605" s="217">
        <f>SUM(BK606:BK678)</f>
        <v>0</v>
      </c>
    </row>
    <row r="606" s="2" customFormat="1" ht="24.15" customHeight="1">
      <c r="A606" s="39"/>
      <c r="B606" s="40"/>
      <c r="C606" s="220" t="s">
        <v>992</v>
      </c>
      <c r="D606" s="220" t="s">
        <v>202</v>
      </c>
      <c r="E606" s="221" t="s">
        <v>993</v>
      </c>
      <c r="F606" s="222" t="s">
        <v>994</v>
      </c>
      <c r="G606" s="223" t="s">
        <v>205</v>
      </c>
      <c r="H606" s="224">
        <v>1318.2080000000001</v>
      </c>
      <c r="I606" s="225"/>
      <c r="J606" s="226">
        <f>ROUND(I606*H606,2)</f>
        <v>0</v>
      </c>
      <c r="K606" s="222" t="s">
        <v>206</v>
      </c>
      <c r="L606" s="45"/>
      <c r="M606" s="227" t="s">
        <v>1</v>
      </c>
      <c r="N606" s="228" t="s">
        <v>42</v>
      </c>
      <c r="O606" s="92"/>
      <c r="P606" s="229">
        <f>O606*H606</f>
        <v>0</v>
      </c>
      <c r="Q606" s="229">
        <v>0</v>
      </c>
      <c r="R606" s="229">
        <f>Q606*H606</f>
        <v>0</v>
      </c>
      <c r="S606" s="229">
        <v>0</v>
      </c>
      <c r="T606" s="230">
        <f>S606*H606</f>
        <v>0</v>
      </c>
      <c r="U606" s="39"/>
      <c r="V606" s="39"/>
      <c r="W606" s="39"/>
      <c r="X606" s="39"/>
      <c r="Y606" s="39"/>
      <c r="Z606" s="39"/>
      <c r="AA606" s="39"/>
      <c r="AB606" s="39"/>
      <c r="AC606" s="39"/>
      <c r="AD606" s="39"/>
      <c r="AE606" s="39"/>
      <c r="AR606" s="231" t="s">
        <v>313</v>
      </c>
      <c r="AT606" s="231" t="s">
        <v>202</v>
      </c>
      <c r="AU606" s="231" t="s">
        <v>109</v>
      </c>
      <c r="AY606" s="18" t="s">
        <v>199</v>
      </c>
      <c r="BE606" s="232">
        <f>IF(N606="základní",J606,0)</f>
        <v>0</v>
      </c>
      <c r="BF606" s="232">
        <f>IF(N606="snížená",J606,0)</f>
        <v>0</v>
      </c>
      <c r="BG606" s="232">
        <f>IF(N606="zákl. přenesená",J606,0)</f>
        <v>0</v>
      </c>
      <c r="BH606" s="232">
        <f>IF(N606="sníž. přenesená",J606,0)</f>
        <v>0</v>
      </c>
      <c r="BI606" s="232">
        <f>IF(N606="nulová",J606,0)</f>
        <v>0</v>
      </c>
      <c r="BJ606" s="18" t="s">
        <v>85</v>
      </c>
      <c r="BK606" s="232">
        <f>ROUND(I606*H606,2)</f>
        <v>0</v>
      </c>
      <c r="BL606" s="18" t="s">
        <v>313</v>
      </c>
      <c r="BM606" s="231" t="s">
        <v>995</v>
      </c>
    </row>
    <row r="607" s="13" customFormat="1">
      <c r="A607" s="13"/>
      <c r="B607" s="233"/>
      <c r="C607" s="234"/>
      <c r="D607" s="235" t="s">
        <v>209</v>
      </c>
      <c r="E607" s="236" t="s">
        <v>1</v>
      </c>
      <c r="F607" s="237" t="s">
        <v>222</v>
      </c>
      <c r="G607" s="234"/>
      <c r="H607" s="236" t="s">
        <v>1</v>
      </c>
      <c r="I607" s="238"/>
      <c r="J607" s="234"/>
      <c r="K607" s="234"/>
      <c r="L607" s="239"/>
      <c r="M607" s="240"/>
      <c r="N607" s="241"/>
      <c r="O607" s="241"/>
      <c r="P607" s="241"/>
      <c r="Q607" s="241"/>
      <c r="R607" s="241"/>
      <c r="S607" s="241"/>
      <c r="T607" s="242"/>
      <c r="U607" s="13"/>
      <c r="V607" s="13"/>
      <c r="W607" s="13"/>
      <c r="X607" s="13"/>
      <c r="Y607" s="13"/>
      <c r="Z607" s="13"/>
      <c r="AA607" s="13"/>
      <c r="AB607" s="13"/>
      <c r="AC607" s="13"/>
      <c r="AD607" s="13"/>
      <c r="AE607" s="13"/>
      <c r="AT607" s="243" t="s">
        <v>209</v>
      </c>
      <c r="AU607" s="243" t="s">
        <v>109</v>
      </c>
      <c r="AV607" s="13" t="s">
        <v>85</v>
      </c>
      <c r="AW607" s="13" t="s">
        <v>33</v>
      </c>
      <c r="AX607" s="13" t="s">
        <v>77</v>
      </c>
      <c r="AY607" s="243" t="s">
        <v>199</v>
      </c>
    </row>
    <row r="608" s="14" customFormat="1">
      <c r="A608" s="14"/>
      <c r="B608" s="244"/>
      <c r="C608" s="245"/>
      <c r="D608" s="235" t="s">
        <v>209</v>
      </c>
      <c r="E608" s="246" t="s">
        <v>1</v>
      </c>
      <c r="F608" s="247" t="s">
        <v>996</v>
      </c>
      <c r="G608" s="245"/>
      <c r="H608" s="248">
        <v>294.00400000000002</v>
      </c>
      <c r="I608" s="249"/>
      <c r="J608" s="245"/>
      <c r="K608" s="245"/>
      <c r="L608" s="250"/>
      <c r="M608" s="251"/>
      <c r="N608" s="252"/>
      <c r="O608" s="252"/>
      <c r="P608" s="252"/>
      <c r="Q608" s="252"/>
      <c r="R608" s="252"/>
      <c r="S608" s="252"/>
      <c r="T608" s="253"/>
      <c r="U608" s="14"/>
      <c r="V608" s="14"/>
      <c r="W608" s="14"/>
      <c r="X608" s="14"/>
      <c r="Y608" s="14"/>
      <c r="Z608" s="14"/>
      <c r="AA608" s="14"/>
      <c r="AB608" s="14"/>
      <c r="AC608" s="14"/>
      <c r="AD608" s="14"/>
      <c r="AE608" s="14"/>
      <c r="AT608" s="254" t="s">
        <v>209</v>
      </c>
      <c r="AU608" s="254" t="s">
        <v>109</v>
      </c>
      <c r="AV608" s="14" t="s">
        <v>87</v>
      </c>
      <c r="AW608" s="14" t="s">
        <v>33</v>
      </c>
      <c r="AX608" s="14" t="s">
        <v>77</v>
      </c>
      <c r="AY608" s="254" t="s">
        <v>199</v>
      </c>
    </row>
    <row r="609" s="14" customFormat="1">
      <c r="A609" s="14"/>
      <c r="B609" s="244"/>
      <c r="C609" s="245"/>
      <c r="D609" s="235" t="s">
        <v>209</v>
      </c>
      <c r="E609" s="246" t="s">
        <v>1</v>
      </c>
      <c r="F609" s="247" t="s">
        <v>997</v>
      </c>
      <c r="G609" s="245"/>
      <c r="H609" s="248">
        <v>78.540000000000006</v>
      </c>
      <c r="I609" s="249"/>
      <c r="J609" s="245"/>
      <c r="K609" s="245"/>
      <c r="L609" s="250"/>
      <c r="M609" s="251"/>
      <c r="N609" s="252"/>
      <c r="O609" s="252"/>
      <c r="P609" s="252"/>
      <c r="Q609" s="252"/>
      <c r="R609" s="252"/>
      <c r="S609" s="252"/>
      <c r="T609" s="253"/>
      <c r="U609" s="14"/>
      <c r="V609" s="14"/>
      <c r="W609" s="14"/>
      <c r="X609" s="14"/>
      <c r="Y609" s="14"/>
      <c r="Z609" s="14"/>
      <c r="AA609" s="14"/>
      <c r="AB609" s="14"/>
      <c r="AC609" s="14"/>
      <c r="AD609" s="14"/>
      <c r="AE609" s="14"/>
      <c r="AT609" s="254" t="s">
        <v>209</v>
      </c>
      <c r="AU609" s="254" t="s">
        <v>109</v>
      </c>
      <c r="AV609" s="14" t="s">
        <v>87</v>
      </c>
      <c r="AW609" s="14" t="s">
        <v>33</v>
      </c>
      <c r="AX609" s="14" t="s">
        <v>77</v>
      </c>
      <c r="AY609" s="254" t="s">
        <v>199</v>
      </c>
    </row>
    <row r="610" s="14" customFormat="1">
      <c r="A610" s="14"/>
      <c r="B610" s="244"/>
      <c r="C610" s="245"/>
      <c r="D610" s="235" t="s">
        <v>209</v>
      </c>
      <c r="E610" s="246" t="s">
        <v>1</v>
      </c>
      <c r="F610" s="247" t="s">
        <v>998</v>
      </c>
      <c r="G610" s="245"/>
      <c r="H610" s="248">
        <v>111.852</v>
      </c>
      <c r="I610" s="249"/>
      <c r="J610" s="245"/>
      <c r="K610" s="245"/>
      <c r="L610" s="250"/>
      <c r="M610" s="251"/>
      <c r="N610" s="252"/>
      <c r="O610" s="252"/>
      <c r="P610" s="252"/>
      <c r="Q610" s="252"/>
      <c r="R610" s="252"/>
      <c r="S610" s="252"/>
      <c r="T610" s="253"/>
      <c r="U610" s="14"/>
      <c r="V610" s="14"/>
      <c r="W610" s="14"/>
      <c r="X610" s="14"/>
      <c r="Y610" s="14"/>
      <c r="Z610" s="14"/>
      <c r="AA610" s="14"/>
      <c r="AB610" s="14"/>
      <c r="AC610" s="14"/>
      <c r="AD610" s="14"/>
      <c r="AE610" s="14"/>
      <c r="AT610" s="254" t="s">
        <v>209</v>
      </c>
      <c r="AU610" s="254" t="s">
        <v>109</v>
      </c>
      <c r="AV610" s="14" t="s">
        <v>87</v>
      </c>
      <c r="AW610" s="14" t="s">
        <v>33</v>
      </c>
      <c r="AX610" s="14" t="s">
        <v>77</v>
      </c>
      <c r="AY610" s="254" t="s">
        <v>199</v>
      </c>
    </row>
    <row r="611" s="14" customFormat="1">
      <c r="A611" s="14"/>
      <c r="B611" s="244"/>
      <c r="C611" s="245"/>
      <c r="D611" s="235" t="s">
        <v>209</v>
      </c>
      <c r="E611" s="246" t="s">
        <v>1</v>
      </c>
      <c r="F611" s="247" t="s">
        <v>999</v>
      </c>
      <c r="G611" s="245"/>
      <c r="H611" s="248">
        <v>81.908000000000001</v>
      </c>
      <c r="I611" s="249"/>
      <c r="J611" s="245"/>
      <c r="K611" s="245"/>
      <c r="L611" s="250"/>
      <c r="M611" s="251"/>
      <c r="N611" s="252"/>
      <c r="O611" s="252"/>
      <c r="P611" s="252"/>
      <c r="Q611" s="252"/>
      <c r="R611" s="252"/>
      <c r="S611" s="252"/>
      <c r="T611" s="253"/>
      <c r="U611" s="14"/>
      <c r="V611" s="14"/>
      <c r="W611" s="14"/>
      <c r="X611" s="14"/>
      <c r="Y611" s="14"/>
      <c r="Z611" s="14"/>
      <c r="AA611" s="14"/>
      <c r="AB611" s="14"/>
      <c r="AC611" s="14"/>
      <c r="AD611" s="14"/>
      <c r="AE611" s="14"/>
      <c r="AT611" s="254" t="s">
        <v>209</v>
      </c>
      <c r="AU611" s="254" t="s">
        <v>109</v>
      </c>
      <c r="AV611" s="14" t="s">
        <v>87</v>
      </c>
      <c r="AW611" s="14" t="s">
        <v>33</v>
      </c>
      <c r="AX611" s="14" t="s">
        <v>77</v>
      </c>
      <c r="AY611" s="254" t="s">
        <v>199</v>
      </c>
    </row>
    <row r="612" s="14" customFormat="1">
      <c r="A612" s="14"/>
      <c r="B612" s="244"/>
      <c r="C612" s="245"/>
      <c r="D612" s="235" t="s">
        <v>209</v>
      </c>
      <c r="E612" s="246" t="s">
        <v>1</v>
      </c>
      <c r="F612" s="247" t="s">
        <v>1000</v>
      </c>
      <c r="G612" s="245"/>
      <c r="H612" s="248">
        <v>81.903999999999996</v>
      </c>
      <c r="I612" s="249"/>
      <c r="J612" s="245"/>
      <c r="K612" s="245"/>
      <c r="L612" s="250"/>
      <c r="M612" s="251"/>
      <c r="N612" s="252"/>
      <c r="O612" s="252"/>
      <c r="P612" s="252"/>
      <c r="Q612" s="252"/>
      <c r="R612" s="252"/>
      <c r="S612" s="252"/>
      <c r="T612" s="253"/>
      <c r="U612" s="14"/>
      <c r="V612" s="14"/>
      <c r="W612" s="14"/>
      <c r="X612" s="14"/>
      <c r="Y612" s="14"/>
      <c r="Z612" s="14"/>
      <c r="AA612" s="14"/>
      <c r="AB612" s="14"/>
      <c r="AC612" s="14"/>
      <c r="AD612" s="14"/>
      <c r="AE612" s="14"/>
      <c r="AT612" s="254" t="s">
        <v>209</v>
      </c>
      <c r="AU612" s="254" t="s">
        <v>109</v>
      </c>
      <c r="AV612" s="14" t="s">
        <v>87</v>
      </c>
      <c r="AW612" s="14" t="s">
        <v>33</v>
      </c>
      <c r="AX612" s="14" t="s">
        <v>77</v>
      </c>
      <c r="AY612" s="254" t="s">
        <v>199</v>
      </c>
    </row>
    <row r="613" s="14" customFormat="1">
      <c r="A613" s="14"/>
      <c r="B613" s="244"/>
      <c r="C613" s="245"/>
      <c r="D613" s="235" t="s">
        <v>209</v>
      </c>
      <c r="E613" s="246" t="s">
        <v>1</v>
      </c>
      <c r="F613" s="247" t="s">
        <v>1001</v>
      </c>
      <c r="G613" s="245"/>
      <c r="H613" s="248">
        <v>81.992000000000004</v>
      </c>
      <c r="I613" s="249"/>
      <c r="J613" s="245"/>
      <c r="K613" s="245"/>
      <c r="L613" s="250"/>
      <c r="M613" s="251"/>
      <c r="N613" s="252"/>
      <c r="O613" s="252"/>
      <c r="P613" s="252"/>
      <c r="Q613" s="252"/>
      <c r="R613" s="252"/>
      <c r="S613" s="252"/>
      <c r="T613" s="253"/>
      <c r="U613" s="14"/>
      <c r="V613" s="14"/>
      <c r="W613" s="14"/>
      <c r="X613" s="14"/>
      <c r="Y613" s="14"/>
      <c r="Z613" s="14"/>
      <c r="AA613" s="14"/>
      <c r="AB613" s="14"/>
      <c r="AC613" s="14"/>
      <c r="AD613" s="14"/>
      <c r="AE613" s="14"/>
      <c r="AT613" s="254" t="s">
        <v>209</v>
      </c>
      <c r="AU613" s="254" t="s">
        <v>109</v>
      </c>
      <c r="AV613" s="14" t="s">
        <v>87</v>
      </c>
      <c r="AW613" s="14" t="s">
        <v>33</v>
      </c>
      <c r="AX613" s="14" t="s">
        <v>77</v>
      </c>
      <c r="AY613" s="254" t="s">
        <v>199</v>
      </c>
    </row>
    <row r="614" s="14" customFormat="1">
      <c r="A614" s="14"/>
      <c r="B614" s="244"/>
      <c r="C614" s="245"/>
      <c r="D614" s="235" t="s">
        <v>209</v>
      </c>
      <c r="E614" s="246" t="s">
        <v>1</v>
      </c>
      <c r="F614" s="247" t="s">
        <v>1002</v>
      </c>
      <c r="G614" s="245"/>
      <c r="H614" s="248">
        <v>81.659999999999997</v>
      </c>
      <c r="I614" s="249"/>
      <c r="J614" s="245"/>
      <c r="K614" s="245"/>
      <c r="L614" s="250"/>
      <c r="M614" s="251"/>
      <c r="N614" s="252"/>
      <c r="O614" s="252"/>
      <c r="P614" s="252"/>
      <c r="Q614" s="252"/>
      <c r="R614" s="252"/>
      <c r="S614" s="252"/>
      <c r="T614" s="253"/>
      <c r="U614" s="14"/>
      <c r="V614" s="14"/>
      <c r="W614" s="14"/>
      <c r="X614" s="14"/>
      <c r="Y614" s="14"/>
      <c r="Z614" s="14"/>
      <c r="AA614" s="14"/>
      <c r="AB614" s="14"/>
      <c r="AC614" s="14"/>
      <c r="AD614" s="14"/>
      <c r="AE614" s="14"/>
      <c r="AT614" s="254" t="s">
        <v>209</v>
      </c>
      <c r="AU614" s="254" t="s">
        <v>109</v>
      </c>
      <c r="AV614" s="14" t="s">
        <v>87</v>
      </c>
      <c r="AW614" s="14" t="s">
        <v>33</v>
      </c>
      <c r="AX614" s="14" t="s">
        <v>77</v>
      </c>
      <c r="AY614" s="254" t="s">
        <v>199</v>
      </c>
    </row>
    <row r="615" s="14" customFormat="1">
      <c r="A615" s="14"/>
      <c r="B615" s="244"/>
      <c r="C615" s="245"/>
      <c r="D615" s="235" t="s">
        <v>209</v>
      </c>
      <c r="E615" s="246" t="s">
        <v>1</v>
      </c>
      <c r="F615" s="247" t="s">
        <v>1003</v>
      </c>
      <c r="G615" s="245"/>
      <c r="H615" s="248">
        <v>81.784000000000006</v>
      </c>
      <c r="I615" s="249"/>
      <c r="J615" s="245"/>
      <c r="K615" s="245"/>
      <c r="L615" s="250"/>
      <c r="M615" s="251"/>
      <c r="N615" s="252"/>
      <c r="O615" s="252"/>
      <c r="P615" s="252"/>
      <c r="Q615" s="252"/>
      <c r="R615" s="252"/>
      <c r="S615" s="252"/>
      <c r="T615" s="253"/>
      <c r="U615" s="14"/>
      <c r="V615" s="14"/>
      <c r="W615" s="14"/>
      <c r="X615" s="14"/>
      <c r="Y615" s="14"/>
      <c r="Z615" s="14"/>
      <c r="AA615" s="14"/>
      <c r="AB615" s="14"/>
      <c r="AC615" s="14"/>
      <c r="AD615" s="14"/>
      <c r="AE615" s="14"/>
      <c r="AT615" s="254" t="s">
        <v>209</v>
      </c>
      <c r="AU615" s="254" t="s">
        <v>109</v>
      </c>
      <c r="AV615" s="14" t="s">
        <v>87</v>
      </c>
      <c r="AW615" s="14" t="s">
        <v>33</v>
      </c>
      <c r="AX615" s="14" t="s">
        <v>77</v>
      </c>
      <c r="AY615" s="254" t="s">
        <v>199</v>
      </c>
    </row>
    <row r="616" s="14" customFormat="1">
      <c r="A616" s="14"/>
      <c r="B616" s="244"/>
      <c r="C616" s="245"/>
      <c r="D616" s="235" t="s">
        <v>209</v>
      </c>
      <c r="E616" s="246" t="s">
        <v>1</v>
      </c>
      <c r="F616" s="247" t="s">
        <v>1004</v>
      </c>
      <c r="G616" s="245"/>
      <c r="H616" s="248">
        <v>62.799999999999997</v>
      </c>
      <c r="I616" s="249"/>
      <c r="J616" s="245"/>
      <c r="K616" s="245"/>
      <c r="L616" s="250"/>
      <c r="M616" s="251"/>
      <c r="N616" s="252"/>
      <c r="O616" s="252"/>
      <c r="P616" s="252"/>
      <c r="Q616" s="252"/>
      <c r="R616" s="252"/>
      <c r="S616" s="252"/>
      <c r="T616" s="253"/>
      <c r="U616" s="14"/>
      <c r="V616" s="14"/>
      <c r="W616" s="14"/>
      <c r="X616" s="14"/>
      <c r="Y616" s="14"/>
      <c r="Z616" s="14"/>
      <c r="AA616" s="14"/>
      <c r="AB616" s="14"/>
      <c r="AC616" s="14"/>
      <c r="AD616" s="14"/>
      <c r="AE616" s="14"/>
      <c r="AT616" s="254" t="s">
        <v>209</v>
      </c>
      <c r="AU616" s="254" t="s">
        <v>109</v>
      </c>
      <c r="AV616" s="14" t="s">
        <v>87</v>
      </c>
      <c r="AW616" s="14" t="s">
        <v>33</v>
      </c>
      <c r="AX616" s="14" t="s">
        <v>77</v>
      </c>
      <c r="AY616" s="254" t="s">
        <v>199</v>
      </c>
    </row>
    <row r="617" s="14" customFormat="1">
      <c r="A617" s="14"/>
      <c r="B617" s="244"/>
      <c r="C617" s="245"/>
      <c r="D617" s="235" t="s">
        <v>209</v>
      </c>
      <c r="E617" s="246" t="s">
        <v>1</v>
      </c>
      <c r="F617" s="247" t="s">
        <v>1005</v>
      </c>
      <c r="G617" s="245"/>
      <c r="H617" s="248">
        <v>42.584000000000003</v>
      </c>
      <c r="I617" s="249"/>
      <c r="J617" s="245"/>
      <c r="K617" s="245"/>
      <c r="L617" s="250"/>
      <c r="M617" s="251"/>
      <c r="N617" s="252"/>
      <c r="O617" s="252"/>
      <c r="P617" s="252"/>
      <c r="Q617" s="252"/>
      <c r="R617" s="252"/>
      <c r="S617" s="252"/>
      <c r="T617" s="253"/>
      <c r="U617" s="14"/>
      <c r="V617" s="14"/>
      <c r="W617" s="14"/>
      <c r="X617" s="14"/>
      <c r="Y617" s="14"/>
      <c r="Z617" s="14"/>
      <c r="AA617" s="14"/>
      <c r="AB617" s="14"/>
      <c r="AC617" s="14"/>
      <c r="AD617" s="14"/>
      <c r="AE617" s="14"/>
      <c r="AT617" s="254" t="s">
        <v>209</v>
      </c>
      <c r="AU617" s="254" t="s">
        <v>109</v>
      </c>
      <c r="AV617" s="14" t="s">
        <v>87</v>
      </c>
      <c r="AW617" s="14" t="s">
        <v>33</v>
      </c>
      <c r="AX617" s="14" t="s">
        <v>77</v>
      </c>
      <c r="AY617" s="254" t="s">
        <v>199</v>
      </c>
    </row>
    <row r="618" s="14" customFormat="1">
      <c r="A618" s="14"/>
      <c r="B618" s="244"/>
      <c r="C618" s="245"/>
      <c r="D618" s="235" t="s">
        <v>209</v>
      </c>
      <c r="E618" s="246" t="s">
        <v>1</v>
      </c>
      <c r="F618" s="247" t="s">
        <v>1006</v>
      </c>
      <c r="G618" s="245"/>
      <c r="H618" s="248">
        <v>36.207999999999998</v>
      </c>
      <c r="I618" s="249"/>
      <c r="J618" s="245"/>
      <c r="K618" s="245"/>
      <c r="L618" s="250"/>
      <c r="M618" s="251"/>
      <c r="N618" s="252"/>
      <c r="O618" s="252"/>
      <c r="P618" s="252"/>
      <c r="Q618" s="252"/>
      <c r="R618" s="252"/>
      <c r="S618" s="252"/>
      <c r="T618" s="253"/>
      <c r="U618" s="14"/>
      <c r="V618" s="14"/>
      <c r="W618" s="14"/>
      <c r="X618" s="14"/>
      <c r="Y618" s="14"/>
      <c r="Z618" s="14"/>
      <c r="AA618" s="14"/>
      <c r="AB618" s="14"/>
      <c r="AC618" s="14"/>
      <c r="AD618" s="14"/>
      <c r="AE618" s="14"/>
      <c r="AT618" s="254" t="s">
        <v>209</v>
      </c>
      <c r="AU618" s="254" t="s">
        <v>109</v>
      </c>
      <c r="AV618" s="14" t="s">
        <v>87</v>
      </c>
      <c r="AW618" s="14" t="s">
        <v>33</v>
      </c>
      <c r="AX618" s="14" t="s">
        <v>77</v>
      </c>
      <c r="AY618" s="254" t="s">
        <v>199</v>
      </c>
    </row>
    <row r="619" s="14" customFormat="1">
      <c r="A619" s="14"/>
      <c r="B619" s="244"/>
      <c r="C619" s="245"/>
      <c r="D619" s="235" t="s">
        <v>209</v>
      </c>
      <c r="E619" s="246" t="s">
        <v>1</v>
      </c>
      <c r="F619" s="247" t="s">
        <v>1007</v>
      </c>
      <c r="G619" s="245"/>
      <c r="H619" s="248">
        <v>32.759999999999998</v>
      </c>
      <c r="I619" s="249"/>
      <c r="J619" s="245"/>
      <c r="K619" s="245"/>
      <c r="L619" s="250"/>
      <c r="M619" s="251"/>
      <c r="N619" s="252"/>
      <c r="O619" s="252"/>
      <c r="P619" s="252"/>
      <c r="Q619" s="252"/>
      <c r="R619" s="252"/>
      <c r="S619" s="252"/>
      <c r="T619" s="253"/>
      <c r="U619" s="14"/>
      <c r="V619" s="14"/>
      <c r="W619" s="14"/>
      <c r="X619" s="14"/>
      <c r="Y619" s="14"/>
      <c r="Z619" s="14"/>
      <c r="AA619" s="14"/>
      <c r="AB619" s="14"/>
      <c r="AC619" s="14"/>
      <c r="AD619" s="14"/>
      <c r="AE619" s="14"/>
      <c r="AT619" s="254" t="s">
        <v>209</v>
      </c>
      <c r="AU619" s="254" t="s">
        <v>109</v>
      </c>
      <c r="AV619" s="14" t="s">
        <v>87</v>
      </c>
      <c r="AW619" s="14" t="s">
        <v>33</v>
      </c>
      <c r="AX619" s="14" t="s">
        <v>77</v>
      </c>
      <c r="AY619" s="254" t="s">
        <v>199</v>
      </c>
    </row>
    <row r="620" s="14" customFormat="1">
      <c r="A620" s="14"/>
      <c r="B620" s="244"/>
      <c r="C620" s="245"/>
      <c r="D620" s="235" t="s">
        <v>209</v>
      </c>
      <c r="E620" s="246" t="s">
        <v>1</v>
      </c>
      <c r="F620" s="247" t="s">
        <v>1008</v>
      </c>
      <c r="G620" s="245"/>
      <c r="H620" s="248">
        <v>51.380000000000003</v>
      </c>
      <c r="I620" s="249"/>
      <c r="J620" s="245"/>
      <c r="K620" s="245"/>
      <c r="L620" s="250"/>
      <c r="M620" s="251"/>
      <c r="N620" s="252"/>
      <c r="O620" s="252"/>
      <c r="P620" s="252"/>
      <c r="Q620" s="252"/>
      <c r="R620" s="252"/>
      <c r="S620" s="252"/>
      <c r="T620" s="253"/>
      <c r="U620" s="14"/>
      <c r="V620" s="14"/>
      <c r="W620" s="14"/>
      <c r="X620" s="14"/>
      <c r="Y620" s="14"/>
      <c r="Z620" s="14"/>
      <c r="AA620" s="14"/>
      <c r="AB620" s="14"/>
      <c r="AC620" s="14"/>
      <c r="AD620" s="14"/>
      <c r="AE620" s="14"/>
      <c r="AT620" s="254" t="s">
        <v>209</v>
      </c>
      <c r="AU620" s="254" t="s">
        <v>109</v>
      </c>
      <c r="AV620" s="14" t="s">
        <v>87</v>
      </c>
      <c r="AW620" s="14" t="s">
        <v>33</v>
      </c>
      <c r="AX620" s="14" t="s">
        <v>77</v>
      </c>
      <c r="AY620" s="254" t="s">
        <v>199</v>
      </c>
    </row>
    <row r="621" s="14" customFormat="1">
      <c r="A621" s="14"/>
      <c r="B621" s="244"/>
      <c r="C621" s="245"/>
      <c r="D621" s="235" t="s">
        <v>209</v>
      </c>
      <c r="E621" s="246" t="s">
        <v>1</v>
      </c>
      <c r="F621" s="247" t="s">
        <v>1009</v>
      </c>
      <c r="G621" s="245"/>
      <c r="H621" s="248">
        <v>22.908000000000001</v>
      </c>
      <c r="I621" s="249"/>
      <c r="J621" s="245"/>
      <c r="K621" s="245"/>
      <c r="L621" s="250"/>
      <c r="M621" s="251"/>
      <c r="N621" s="252"/>
      <c r="O621" s="252"/>
      <c r="P621" s="252"/>
      <c r="Q621" s="252"/>
      <c r="R621" s="252"/>
      <c r="S621" s="252"/>
      <c r="T621" s="253"/>
      <c r="U621" s="14"/>
      <c r="V621" s="14"/>
      <c r="W621" s="14"/>
      <c r="X621" s="14"/>
      <c r="Y621" s="14"/>
      <c r="Z621" s="14"/>
      <c r="AA621" s="14"/>
      <c r="AB621" s="14"/>
      <c r="AC621" s="14"/>
      <c r="AD621" s="14"/>
      <c r="AE621" s="14"/>
      <c r="AT621" s="254" t="s">
        <v>209</v>
      </c>
      <c r="AU621" s="254" t="s">
        <v>109</v>
      </c>
      <c r="AV621" s="14" t="s">
        <v>87</v>
      </c>
      <c r="AW621" s="14" t="s">
        <v>33</v>
      </c>
      <c r="AX621" s="14" t="s">
        <v>77</v>
      </c>
      <c r="AY621" s="254" t="s">
        <v>199</v>
      </c>
    </row>
    <row r="622" s="14" customFormat="1">
      <c r="A622" s="14"/>
      <c r="B622" s="244"/>
      <c r="C622" s="245"/>
      <c r="D622" s="235" t="s">
        <v>209</v>
      </c>
      <c r="E622" s="246" t="s">
        <v>1</v>
      </c>
      <c r="F622" s="247" t="s">
        <v>1010</v>
      </c>
      <c r="G622" s="245"/>
      <c r="H622" s="248">
        <v>19.071999999999999</v>
      </c>
      <c r="I622" s="249"/>
      <c r="J622" s="245"/>
      <c r="K622" s="245"/>
      <c r="L622" s="250"/>
      <c r="M622" s="251"/>
      <c r="N622" s="252"/>
      <c r="O622" s="252"/>
      <c r="P622" s="252"/>
      <c r="Q622" s="252"/>
      <c r="R622" s="252"/>
      <c r="S622" s="252"/>
      <c r="T622" s="253"/>
      <c r="U622" s="14"/>
      <c r="V622" s="14"/>
      <c r="W622" s="14"/>
      <c r="X622" s="14"/>
      <c r="Y622" s="14"/>
      <c r="Z622" s="14"/>
      <c r="AA622" s="14"/>
      <c r="AB622" s="14"/>
      <c r="AC622" s="14"/>
      <c r="AD622" s="14"/>
      <c r="AE622" s="14"/>
      <c r="AT622" s="254" t="s">
        <v>209</v>
      </c>
      <c r="AU622" s="254" t="s">
        <v>109</v>
      </c>
      <c r="AV622" s="14" t="s">
        <v>87</v>
      </c>
      <c r="AW622" s="14" t="s">
        <v>33</v>
      </c>
      <c r="AX622" s="14" t="s">
        <v>77</v>
      </c>
      <c r="AY622" s="254" t="s">
        <v>199</v>
      </c>
    </row>
    <row r="623" s="14" customFormat="1">
      <c r="A623" s="14"/>
      <c r="B623" s="244"/>
      <c r="C623" s="245"/>
      <c r="D623" s="235" t="s">
        <v>209</v>
      </c>
      <c r="E623" s="246" t="s">
        <v>1</v>
      </c>
      <c r="F623" s="247" t="s">
        <v>1011</v>
      </c>
      <c r="G623" s="245"/>
      <c r="H623" s="248">
        <v>37.988</v>
      </c>
      <c r="I623" s="249"/>
      <c r="J623" s="245"/>
      <c r="K623" s="245"/>
      <c r="L623" s="250"/>
      <c r="M623" s="251"/>
      <c r="N623" s="252"/>
      <c r="O623" s="252"/>
      <c r="P623" s="252"/>
      <c r="Q623" s="252"/>
      <c r="R623" s="252"/>
      <c r="S623" s="252"/>
      <c r="T623" s="253"/>
      <c r="U623" s="14"/>
      <c r="V623" s="14"/>
      <c r="W623" s="14"/>
      <c r="X623" s="14"/>
      <c r="Y623" s="14"/>
      <c r="Z623" s="14"/>
      <c r="AA623" s="14"/>
      <c r="AB623" s="14"/>
      <c r="AC623" s="14"/>
      <c r="AD623" s="14"/>
      <c r="AE623" s="14"/>
      <c r="AT623" s="254" t="s">
        <v>209</v>
      </c>
      <c r="AU623" s="254" t="s">
        <v>109</v>
      </c>
      <c r="AV623" s="14" t="s">
        <v>87</v>
      </c>
      <c r="AW623" s="14" t="s">
        <v>33</v>
      </c>
      <c r="AX623" s="14" t="s">
        <v>77</v>
      </c>
      <c r="AY623" s="254" t="s">
        <v>199</v>
      </c>
    </row>
    <row r="624" s="14" customFormat="1">
      <c r="A624" s="14"/>
      <c r="B624" s="244"/>
      <c r="C624" s="245"/>
      <c r="D624" s="235" t="s">
        <v>209</v>
      </c>
      <c r="E624" s="246" t="s">
        <v>1</v>
      </c>
      <c r="F624" s="247" t="s">
        <v>1012</v>
      </c>
      <c r="G624" s="245"/>
      <c r="H624" s="248">
        <v>20.652000000000001</v>
      </c>
      <c r="I624" s="249"/>
      <c r="J624" s="245"/>
      <c r="K624" s="245"/>
      <c r="L624" s="250"/>
      <c r="M624" s="251"/>
      <c r="N624" s="252"/>
      <c r="O624" s="252"/>
      <c r="P624" s="252"/>
      <c r="Q624" s="252"/>
      <c r="R624" s="252"/>
      <c r="S624" s="252"/>
      <c r="T624" s="253"/>
      <c r="U624" s="14"/>
      <c r="V624" s="14"/>
      <c r="W624" s="14"/>
      <c r="X624" s="14"/>
      <c r="Y624" s="14"/>
      <c r="Z624" s="14"/>
      <c r="AA624" s="14"/>
      <c r="AB624" s="14"/>
      <c r="AC624" s="14"/>
      <c r="AD624" s="14"/>
      <c r="AE624" s="14"/>
      <c r="AT624" s="254" t="s">
        <v>209</v>
      </c>
      <c r="AU624" s="254" t="s">
        <v>109</v>
      </c>
      <c r="AV624" s="14" t="s">
        <v>87</v>
      </c>
      <c r="AW624" s="14" t="s">
        <v>33</v>
      </c>
      <c r="AX624" s="14" t="s">
        <v>77</v>
      </c>
      <c r="AY624" s="254" t="s">
        <v>199</v>
      </c>
    </row>
    <row r="625" s="14" customFormat="1">
      <c r="A625" s="14"/>
      <c r="B625" s="244"/>
      <c r="C625" s="245"/>
      <c r="D625" s="235" t="s">
        <v>209</v>
      </c>
      <c r="E625" s="246" t="s">
        <v>1</v>
      </c>
      <c r="F625" s="247" t="s">
        <v>1013</v>
      </c>
      <c r="G625" s="245"/>
      <c r="H625" s="248">
        <v>18.664000000000001</v>
      </c>
      <c r="I625" s="249"/>
      <c r="J625" s="245"/>
      <c r="K625" s="245"/>
      <c r="L625" s="250"/>
      <c r="M625" s="251"/>
      <c r="N625" s="252"/>
      <c r="O625" s="252"/>
      <c r="P625" s="252"/>
      <c r="Q625" s="252"/>
      <c r="R625" s="252"/>
      <c r="S625" s="252"/>
      <c r="T625" s="253"/>
      <c r="U625" s="14"/>
      <c r="V625" s="14"/>
      <c r="W625" s="14"/>
      <c r="X625" s="14"/>
      <c r="Y625" s="14"/>
      <c r="Z625" s="14"/>
      <c r="AA625" s="14"/>
      <c r="AB625" s="14"/>
      <c r="AC625" s="14"/>
      <c r="AD625" s="14"/>
      <c r="AE625" s="14"/>
      <c r="AT625" s="254" t="s">
        <v>209</v>
      </c>
      <c r="AU625" s="254" t="s">
        <v>109</v>
      </c>
      <c r="AV625" s="14" t="s">
        <v>87</v>
      </c>
      <c r="AW625" s="14" t="s">
        <v>33</v>
      </c>
      <c r="AX625" s="14" t="s">
        <v>77</v>
      </c>
      <c r="AY625" s="254" t="s">
        <v>199</v>
      </c>
    </row>
    <row r="626" s="14" customFormat="1">
      <c r="A626" s="14"/>
      <c r="B626" s="244"/>
      <c r="C626" s="245"/>
      <c r="D626" s="235" t="s">
        <v>209</v>
      </c>
      <c r="E626" s="246" t="s">
        <v>1</v>
      </c>
      <c r="F626" s="247" t="s">
        <v>1014</v>
      </c>
      <c r="G626" s="245"/>
      <c r="H626" s="248">
        <v>41.164000000000001</v>
      </c>
      <c r="I626" s="249"/>
      <c r="J626" s="245"/>
      <c r="K626" s="245"/>
      <c r="L626" s="250"/>
      <c r="M626" s="251"/>
      <c r="N626" s="252"/>
      <c r="O626" s="252"/>
      <c r="P626" s="252"/>
      <c r="Q626" s="252"/>
      <c r="R626" s="252"/>
      <c r="S626" s="252"/>
      <c r="T626" s="253"/>
      <c r="U626" s="14"/>
      <c r="V626" s="14"/>
      <c r="W626" s="14"/>
      <c r="X626" s="14"/>
      <c r="Y626" s="14"/>
      <c r="Z626" s="14"/>
      <c r="AA626" s="14"/>
      <c r="AB626" s="14"/>
      <c r="AC626" s="14"/>
      <c r="AD626" s="14"/>
      <c r="AE626" s="14"/>
      <c r="AT626" s="254" t="s">
        <v>209</v>
      </c>
      <c r="AU626" s="254" t="s">
        <v>109</v>
      </c>
      <c r="AV626" s="14" t="s">
        <v>87</v>
      </c>
      <c r="AW626" s="14" t="s">
        <v>33</v>
      </c>
      <c r="AX626" s="14" t="s">
        <v>77</v>
      </c>
      <c r="AY626" s="254" t="s">
        <v>199</v>
      </c>
    </row>
    <row r="627" s="14" customFormat="1">
      <c r="A627" s="14"/>
      <c r="B627" s="244"/>
      <c r="C627" s="245"/>
      <c r="D627" s="235" t="s">
        <v>209</v>
      </c>
      <c r="E627" s="246" t="s">
        <v>1</v>
      </c>
      <c r="F627" s="247" t="s">
        <v>1015</v>
      </c>
      <c r="G627" s="245"/>
      <c r="H627" s="248">
        <v>23.027999999999999</v>
      </c>
      <c r="I627" s="249"/>
      <c r="J627" s="245"/>
      <c r="K627" s="245"/>
      <c r="L627" s="250"/>
      <c r="M627" s="251"/>
      <c r="N627" s="252"/>
      <c r="O627" s="252"/>
      <c r="P627" s="252"/>
      <c r="Q627" s="252"/>
      <c r="R627" s="252"/>
      <c r="S627" s="252"/>
      <c r="T627" s="253"/>
      <c r="U627" s="14"/>
      <c r="V627" s="14"/>
      <c r="W627" s="14"/>
      <c r="X627" s="14"/>
      <c r="Y627" s="14"/>
      <c r="Z627" s="14"/>
      <c r="AA627" s="14"/>
      <c r="AB627" s="14"/>
      <c r="AC627" s="14"/>
      <c r="AD627" s="14"/>
      <c r="AE627" s="14"/>
      <c r="AT627" s="254" t="s">
        <v>209</v>
      </c>
      <c r="AU627" s="254" t="s">
        <v>109</v>
      </c>
      <c r="AV627" s="14" t="s">
        <v>87</v>
      </c>
      <c r="AW627" s="14" t="s">
        <v>33</v>
      </c>
      <c r="AX627" s="14" t="s">
        <v>77</v>
      </c>
      <c r="AY627" s="254" t="s">
        <v>199</v>
      </c>
    </row>
    <row r="628" s="14" customFormat="1">
      <c r="A628" s="14"/>
      <c r="B628" s="244"/>
      <c r="C628" s="245"/>
      <c r="D628" s="235" t="s">
        <v>209</v>
      </c>
      <c r="E628" s="246" t="s">
        <v>1</v>
      </c>
      <c r="F628" s="247" t="s">
        <v>1016</v>
      </c>
      <c r="G628" s="245"/>
      <c r="H628" s="248">
        <v>15.356</v>
      </c>
      <c r="I628" s="249"/>
      <c r="J628" s="245"/>
      <c r="K628" s="245"/>
      <c r="L628" s="250"/>
      <c r="M628" s="251"/>
      <c r="N628" s="252"/>
      <c r="O628" s="252"/>
      <c r="P628" s="252"/>
      <c r="Q628" s="252"/>
      <c r="R628" s="252"/>
      <c r="S628" s="252"/>
      <c r="T628" s="253"/>
      <c r="U628" s="14"/>
      <c r="V628" s="14"/>
      <c r="W628" s="14"/>
      <c r="X628" s="14"/>
      <c r="Y628" s="14"/>
      <c r="Z628" s="14"/>
      <c r="AA628" s="14"/>
      <c r="AB628" s="14"/>
      <c r="AC628" s="14"/>
      <c r="AD628" s="14"/>
      <c r="AE628" s="14"/>
      <c r="AT628" s="254" t="s">
        <v>209</v>
      </c>
      <c r="AU628" s="254" t="s">
        <v>109</v>
      </c>
      <c r="AV628" s="14" t="s">
        <v>87</v>
      </c>
      <c r="AW628" s="14" t="s">
        <v>33</v>
      </c>
      <c r="AX628" s="14" t="s">
        <v>77</v>
      </c>
      <c r="AY628" s="254" t="s">
        <v>199</v>
      </c>
    </row>
    <row r="629" s="14" customFormat="1">
      <c r="A629" s="14"/>
      <c r="B629" s="244"/>
      <c r="C629" s="245"/>
      <c r="D629" s="235" t="s">
        <v>209</v>
      </c>
      <c r="E629" s="246" t="s">
        <v>1</v>
      </c>
      <c r="F629" s="247" t="s">
        <v>146</v>
      </c>
      <c r="G629" s="245"/>
      <c r="H629" s="248">
        <v>1318.2080000000001</v>
      </c>
      <c r="I629" s="249"/>
      <c r="J629" s="245"/>
      <c r="K629" s="245"/>
      <c r="L629" s="250"/>
      <c r="M629" s="251"/>
      <c r="N629" s="252"/>
      <c r="O629" s="252"/>
      <c r="P629" s="252"/>
      <c r="Q629" s="252"/>
      <c r="R629" s="252"/>
      <c r="S629" s="252"/>
      <c r="T629" s="253"/>
      <c r="U629" s="14"/>
      <c r="V629" s="14"/>
      <c r="W629" s="14"/>
      <c r="X629" s="14"/>
      <c r="Y629" s="14"/>
      <c r="Z629" s="14"/>
      <c r="AA629" s="14"/>
      <c r="AB629" s="14"/>
      <c r="AC629" s="14"/>
      <c r="AD629" s="14"/>
      <c r="AE629" s="14"/>
      <c r="AT629" s="254" t="s">
        <v>209</v>
      </c>
      <c r="AU629" s="254" t="s">
        <v>109</v>
      </c>
      <c r="AV629" s="14" t="s">
        <v>87</v>
      </c>
      <c r="AW629" s="14" t="s">
        <v>33</v>
      </c>
      <c r="AX629" s="14" t="s">
        <v>85</v>
      </c>
      <c r="AY629" s="254" t="s">
        <v>199</v>
      </c>
    </row>
    <row r="630" s="2" customFormat="1" ht="24.15" customHeight="1">
      <c r="A630" s="39"/>
      <c r="B630" s="40"/>
      <c r="C630" s="220" t="s">
        <v>1017</v>
      </c>
      <c r="D630" s="220" t="s">
        <v>202</v>
      </c>
      <c r="E630" s="221" t="s">
        <v>1018</v>
      </c>
      <c r="F630" s="222" t="s">
        <v>1019</v>
      </c>
      <c r="G630" s="223" t="s">
        <v>205</v>
      </c>
      <c r="H630" s="224">
        <v>1015.72</v>
      </c>
      <c r="I630" s="225"/>
      <c r="J630" s="226">
        <f>ROUND(I630*H630,2)</f>
        <v>0</v>
      </c>
      <c r="K630" s="222" t="s">
        <v>206</v>
      </c>
      <c r="L630" s="45"/>
      <c r="M630" s="227" t="s">
        <v>1</v>
      </c>
      <c r="N630" s="228" t="s">
        <v>42</v>
      </c>
      <c r="O630" s="92"/>
      <c r="P630" s="229">
        <f>O630*H630</f>
        <v>0</v>
      </c>
      <c r="Q630" s="229">
        <v>0.001</v>
      </c>
      <c r="R630" s="229">
        <f>Q630*H630</f>
        <v>1.01572</v>
      </c>
      <c r="S630" s="229">
        <v>0.00031</v>
      </c>
      <c r="T630" s="230">
        <f>S630*H630</f>
        <v>0.31487320000000002</v>
      </c>
      <c r="U630" s="39"/>
      <c r="V630" s="39"/>
      <c r="W630" s="39"/>
      <c r="X630" s="39"/>
      <c r="Y630" s="39"/>
      <c r="Z630" s="39"/>
      <c r="AA630" s="39"/>
      <c r="AB630" s="39"/>
      <c r="AC630" s="39"/>
      <c r="AD630" s="39"/>
      <c r="AE630" s="39"/>
      <c r="AR630" s="231" t="s">
        <v>313</v>
      </c>
      <c r="AT630" s="231" t="s">
        <v>202</v>
      </c>
      <c r="AU630" s="231" t="s">
        <v>109</v>
      </c>
      <c r="AY630" s="18" t="s">
        <v>199</v>
      </c>
      <c r="BE630" s="232">
        <f>IF(N630="základní",J630,0)</f>
        <v>0</v>
      </c>
      <c r="BF630" s="232">
        <f>IF(N630="snížená",J630,0)</f>
        <v>0</v>
      </c>
      <c r="BG630" s="232">
        <f>IF(N630="zákl. přenesená",J630,0)</f>
        <v>0</v>
      </c>
      <c r="BH630" s="232">
        <f>IF(N630="sníž. přenesená",J630,0)</f>
        <v>0</v>
      </c>
      <c r="BI630" s="232">
        <f>IF(N630="nulová",J630,0)</f>
        <v>0</v>
      </c>
      <c r="BJ630" s="18" t="s">
        <v>85</v>
      </c>
      <c r="BK630" s="232">
        <f>ROUND(I630*H630,2)</f>
        <v>0</v>
      </c>
      <c r="BL630" s="18" t="s">
        <v>313</v>
      </c>
      <c r="BM630" s="231" t="s">
        <v>1020</v>
      </c>
    </row>
    <row r="631" s="13" customFormat="1">
      <c r="A631" s="13"/>
      <c r="B631" s="233"/>
      <c r="C631" s="234"/>
      <c r="D631" s="235" t="s">
        <v>209</v>
      </c>
      <c r="E631" s="236" t="s">
        <v>1</v>
      </c>
      <c r="F631" s="237" t="s">
        <v>1021</v>
      </c>
      <c r="G631" s="234"/>
      <c r="H631" s="236" t="s">
        <v>1</v>
      </c>
      <c r="I631" s="238"/>
      <c r="J631" s="234"/>
      <c r="K631" s="234"/>
      <c r="L631" s="239"/>
      <c r="M631" s="240"/>
      <c r="N631" s="241"/>
      <c r="O631" s="241"/>
      <c r="P631" s="241"/>
      <c r="Q631" s="241"/>
      <c r="R631" s="241"/>
      <c r="S631" s="241"/>
      <c r="T631" s="242"/>
      <c r="U631" s="13"/>
      <c r="V631" s="13"/>
      <c r="W631" s="13"/>
      <c r="X631" s="13"/>
      <c r="Y631" s="13"/>
      <c r="Z631" s="13"/>
      <c r="AA631" s="13"/>
      <c r="AB631" s="13"/>
      <c r="AC631" s="13"/>
      <c r="AD631" s="13"/>
      <c r="AE631" s="13"/>
      <c r="AT631" s="243" t="s">
        <v>209</v>
      </c>
      <c r="AU631" s="243" t="s">
        <v>109</v>
      </c>
      <c r="AV631" s="13" t="s">
        <v>85</v>
      </c>
      <c r="AW631" s="13" t="s">
        <v>33</v>
      </c>
      <c r="AX631" s="13" t="s">
        <v>77</v>
      </c>
      <c r="AY631" s="243" t="s">
        <v>199</v>
      </c>
    </row>
    <row r="632" s="14" customFormat="1">
      <c r="A632" s="14"/>
      <c r="B632" s="244"/>
      <c r="C632" s="245"/>
      <c r="D632" s="235" t="s">
        <v>209</v>
      </c>
      <c r="E632" s="246" t="s">
        <v>1</v>
      </c>
      <c r="F632" s="247" t="s">
        <v>1022</v>
      </c>
      <c r="G632" s="245"/>
      <c r="H632" s="248">
        <v>1015.72</v>
      </c>
      <c r="I632" s="249"/>
      <c r="J632" s="245"/>
      <c r="K632" s="245"/>
      <c r="L632" s="250"/>
      <c r="M632" s="251"/>
      <c r="N632" s="252"/>
      <c r="O632" s="252"/>
      <c r="P632" s="252"/>
      <c r="Q632" s="252"/>
      <c r="R632" s="252"/>
      <c r="S632" s="252"/>
      <c r="T632" s="253"/>
      <c r="U632" s="14"/>
      <c r="V632" s="14"/>
      <c r="W632" s="14"/>
      <c r="X632" s="14"/>
      <c r="Y632" s="14"/>
      <c r="Z632" s="14"/>
      <c r="AA632" s="14"/>
      <c r="AB632" s="14"/>
      <c r="AC632" s="14"/>
      <c r="AD632" s="14"/>
      <c r="AE632" s="14"/>
      <c r="AT632" s="254" t="s">
        <v>209</v>
      </c>
      <c r="AU632" s="254" t="s">
        <v>109</v>
      </c>
      <c r="AV632" s="14" t="s">
        <v>87</v>
      </c>
      <c r="AW632" s="14" t="s">
        <v>33</v>
      </c>
      <c r="AX632" s="14" t="s">
        <v>85</v>
      </c>
      <c r="AY632" s="254" t="s">
        <v>199</v>
      </c>
    </row>
    <row r="633" s="2" customFormat="1" ht="37.8" customHeight="1">
      <c r="A633" s="39"/>
      <c r="B633" s="40"/>
      <c r="C633" s="220" t="s">
        <v>1023</v>
      </c>
      <c r="D633" s="220" t="s">
        <v>202</v>
      </c>
      <c r="E633" s="221" t="s">
        <v>1024</v>
      </c>
      <c r="F633" s="222" t="s">
        <v>1025</v>
      </c>
      <c r="G633" s="223" t="s">
        <v>248</v>
      </c>
      <c r="H633" s="224">
        <v>210</v>
      </c>
      <c r="I633" s="225"/>
      <c r="J633" s="226">
        <f>ROUND(I633*H633,2)</f>
        <v>0</v>
      </c>
      <c r="K633" s="222" t="s">
        <v>206</v>
      </c>
      <c r="L633" s="45"/>
      <c r="M633" s="227" t="s">
        <v>1</v>
      </c>
      <c r="N633" s="228" t="s">
        <v>42</v>
      </c>
      <c r="O633" s="92"/>
      <c r="P633" s="229">
        <f>O633*H633</f>
        <v>0</v>
      </c>
      <c r="Q633" s="229">
        <v>0.0011999999999999999</v>
      </c>
      <c r="R633" s="229">
        <f>Q633*H633</f>
        <v>0.252</v>
      </c>
      <c r="S633" s="229">
        <v>0</v>
      </c>
      <c r="T633" s="230">
        <f>S633*H633</f>
        <v>0</v>
      </c>
      <c r="U633" s="39"/>
      <c r="V633" s="39"/>
      <c r="W633" s="39"/>
      <c r="X633" s="39"/>
      <c r="Y633" s="39"/>
      <c r="Z633" s="39"/>
      <c r="AA633" s="39"/>
      <c r="AB633" s="39"/>
      <c r="AC633" s="39"/>
      <c r="AD633" s="39"/>
      <c r="AE633" s="39"/>
      <c r="AR633" s="231" t="s">
        <v>313</v>
      </c>
      <c r="AT633" s="231" t="s">
        <v>202</v>
      </c>
      <c r="AU633" s="231" t="s">
        <v>109</v>
      </c>
      <c r="AY633" s="18" t="s">
        <v>199</v>
      </c>
      <c r="BE633" s="232">
        <f>IF(N633="základní",J633,0)</f>
        <v>0</v>
      </c>
      <c r="BF633" s="232">
        <f>IF(N633="snížená",J633,0)</f>
        <v>0</v>
      </c>
      <c r="BG633" s="232">
        <f>IF(N633="zákl. přenesená",J633,0)</f>
        <v>0</v>
      </c>
      <c r="BH633" s="232">
        <f>IF(N633="sníž. přenesená",J633,0)</f>
        <v>0</v>
      </c>
      <c r="BI633" s="232">
        <f>IF(N633="nulová",J633,0)</f>
        <v>0</v>
      </c>
      <c r="BJ633" s="18" t="s">
        <v>85</v>
      </c>
      <c r="BK633" s="232">
        <f>ROUND(I633*H633,2)</f>
        <v>0</v>
      </c>
      <c r="BL633" s="18" t="s">
        <v>313</v>
      </c>
      <c r="BM633" s="231" t="s">
        <v>1026</v>
      </c>
    </row>
    <row r="634" s="13" customFormat="1">
      <c r="A634" s="13"/>
      <c r="B634" s="233"/>
      <c r="C634" s="234"/>
      <c r="D634" s="235" t="s">
        <v>209</v>
      </c>
      <c r="E634" s="236" t="s">
        <v>1</v>
      </c>
      <c r="F634" s="237" t="s">
        <v>1027</v>
      </c>
      <c r="G634" s="234"/>
      <c r="H634" s="236" t="s">
        <v>1</v>
      </c>
      <c r="I634" s="238"/>
      <c r="J634" s="234"/>
      <c r="K634" s="234"/>
      <c r="L634" s="239"/>
      <c r="M634" s="240"/>
      <c r="N634" s="241"/>
      <c r="O634" s="241"/>
      <c r="P634" s="241"/>
      <c r="Q634" s="241"/>
      <c r="R634" s="241"/>
      <c r="S634" s="241"/>
      <c r="T634" s="242"/>
      <c r="U634" s="13"/>
      <c r="V634" s="13"/>
      <c r="W634" s="13"/>
      <c r="X634" s="13"/>
      <c r="Y634" s="13"/>
      <c r="Z634" s="13"/>
      <c r="AA634" s="13"/>
      <c r="AB634" s="13"/>
      <c r="AC634" s="13"/>
      <c r="AD634" s="13"/>
      <c r="AE634" s="13"/>
      <c r="AT634" s="243" t="s">
        <v>209</v>
      </c>
      <c r="AU634" s="243" t="s">
        <v>109</v>
      </c>
      <c r="AV634" s="13" t="s">
        <v>85</v>
      </c>
      <c r="AW634" s="13" t="s">
        <v>33</v>
      </c>
      <c r="AX634" s="13" t="s">
        <v>77</v>
      </c>
      <c r="AY634" s="243" t="s">
        <v>199</v>
      </c>
    </row>
    <row r="635" s="14" customFormat="1">
      <c r="A635" s="14"/>
      <c r="B635" s="244"/>
      <c r="C635" s="245"/>
      <c r="D635" s="235" t="s">
        <v>209</v>
      </c>
      <c r="E635" s="246" t="s">
        <v>1</v>
      </c>
      <c r="F635" s="247" t="s">
        <v>1028</v>
      </c>
      <c r="G635" s="245"/>
      <c r="H635" s="248">
        <v>210</v>
      </c>
      <c r="I635" s="249"/>
      <c r="J635" s="245"/>
      <c r="K635" s="245"/>
      <c r="L635" s="250"/>
      <c r="M635" s="251"/>
      <c r="N635" s="252"/>
      <c r="O635" s="252"/>
      <c r="P635" s="252"/>
      <c r="Q635" s="252"/>
      <c r="R635" s="252"/>
      <c r="S635" s="252"/>
      <c r="T635" s="253"/>
      <c r="U635" s="14"/>
      <c r="V635" s="14"/>
      <c r="W635" s="14"/>
      <c r="X635" s="14"/>
      <c r="Y635" s="14"/>
      <c r="Z635" s="14"/>
      <c r="AA635" s="14"/>
      <c r="AB635" s="14"/>
      <c r="AC635" s="14"/>
      <c r="AD635" s="14"/>
      <c r="AE635" s="14"/>
      <c r="AT635" s="254" t="s">
        <v>209</v>
      </c>
      <c r="AU635" s="254" t="s">
        <v>109</v>
      </c>
      <c r="AV635" s="14" t="s">
        <v>87</v>
      </c>
      <c r="AW635" s="14" t="s">
        <v>33</v>
      </c>
      <c r="AX635" s="14" t="s">
        <v>85</v>
      </c>
      <c r="AY635" s="254" t="s">
        <v>199</v>
      </c>
    </row>
    <row r="636" s="2" customFormat="1" ht="37.8" customHeight="1">
      <c r="A636" s="39"/>
      <c r="B636" s="40"/>
      <c r="C636" s="220" t="s">
        <v>1029</v>
      </c>
      <c r="D636" s="220" t="s">
        <v>202</v>
      </c>
      <c r="E636" s="221" t="s">
        <v>1030</v>
      </c>
      <c r="F636" s="222" t="s">
        <v>1031</v>
      </c>
      <c r="G636" s="223" t="s">
        <v>205</v>
      </c>
      <c r="H636" s="224">
        <v>1617.9480000000001</v>
      </c>
      <c r="I636" s="225"/>
      <c r="J636" s="226">
        <f>ROUND(I636*H636,2)</f>
        <v>0</v>
      </c>
      <c r="K636" s="222" t="s">
        <v>206</v>
      </c>
      <c r="L636" s="45"/>
      <c r="M636" s="227" t="s">
        <v>1</v>
      </c>
      <c r="N636" s="228" t="s">
        <v>42</v>
      </c>
      <c r="O636" s="92"/>
      <c r="P636" s="229">
        <f>O636*H636</f>
        <v>0</v>
      </c>
      <c r="Q636" s="229">
        <v>0.00020000000000000001</v>
      </c>
      <c r="R636" s="229">
        <f>Q636*H636</f>
        <v>0.32358960000000003</v>
      </c>
      <c r="S636" s="229">
        <v>0</v>
      </c>
      <c r="T636" s="230">
        <f>S636*H636</f>
        <v>0</v>
      </c>
      <c r="U636" s="39"/>
      <c r="V636" s="39"/>
      <c r="W636" s="39"/>
      <c r="X636" s="39"/>
      <c r="Y636" s="39"/>
      <c r="Z636" s="39"/>
      <c r="AA636" s="39"/>
      <c r="AB636" s="39"/>
      <c r="AC636" s="39"/>
      <c r="AD636" s="39"/>
      <c r="AE636" s="39"/>
      <c r="AR636" s="231" t="s">
        <v>313</v>
      </c>
      <c r="AT636" s="231" t="s">
        <v>202</v>
      </c>
      <c r="AU636" s="231" t="s">
        <v>109</v>
      </c>
      <c r="AY636" s="18" t="s">
        <v>199</v>
      </c>
      <c r="BE636" s="232">
        <f>IF(N636="základní",J636,0)</f>
        <v>0</v>
      </c>
      <c r="BF636" s="232">
        <f>IF(N636="snížená",J636,0)</f>
        <v>0</v>
      </c>
      <c r="BG636" s="232">
        <f>IF(N636="zákl. přenesená",J636,0)</f>
        <v>0</v>
      </c>
      <c r="BH636" s="232">
        <f>IF(N636="sníž. přenesená",J636,0)</f>
        <v>0</v>
      </c>
      <c r="BI636" s="232">
        <f>IF(N636="nulová",J636,0)</f>
        <v>0</v>
      </c>
      <c r="BJ636" s="18" t="s">
        <v>85</v>
      </c>
      <c r="BK636" s="232">
        <f>ROUND(I636*H636,2)</f>
        <v>0</v>
      </c>
      <c r="BL636" s="18" t="s">
        <v>313</v>
      </c>
      <c r="BM636" s="231" t="s">
        <v>1032</v>
      </c>
    </row>
    <row r="637" s="2" customFormat="1" ht="44.25" customHeight="1">
      <c r="A637" s="39"/>
      <c r="B637" s="40"/>
      <c r="C637" s="220" t="s">
        <v>1033</v>
      </c>
      <c r="D637" s="220" t="s">
        <v>202</v>
      </c>
      <c r="E637" s="221" t="s">
        <v>1034</v>
      </c>
      <c r="F637" s="222" t="s">
        <v>1035</v>
      </c>
      <c r="G637" s="223" t="s">
        <v>205</v>
      </c>
      <c r="H637" s="224">
        <v>1617.9480000000001</v>
      </c>
      <c r="I637" s="225"/>
      <c r="J637" s="226">
        <f>ROUND(I637*H637,2)</f>
        <v>0</v>
      </c>
      <c r="K637" s="222" t="s">
        <v>206</v>
      </c>
      <c r="L637" s="45"/>
      <c r="M637" s="227" t="s">
        <v>1</v>
      </c>
      <c r="N637" s="228" t="s">
        <v>42</v>
      </c>
      <c r="O637" s="92"/>
      <c r="P637" s="229">
        <f>O637*H637</f>
        <v>0</v>
      </c>
      <c r="Q637" s="229">
        <v>0.00027999999999999998</v>
      </c>
      <c r="R637" s="229">
        <f>Q637*H637</f>
        <v>0.45302544</v>
      </c>
      <c r="S637" s="229">
        <v>0</v>
      </c>
      <c r="T637" s="230">
        <f>S637*H637</f>
        <v>0</v>
      </c>
      <c r="U637" s="39"/>
      <c r="V637" s="39"/>
      <c r="W637" s="39"/>
      <c r="X637" s="39"/>
      <c r="Y637" s="39"/>
      <c r="Z637" s="39"/>
      <c r="AA637" s="39"/>
      <c r="AB637" s="39"/>
      <c r="AC637" s="39"/>
      <c r="AD637" s="39"/>
      <c r="AE637" s="39"/>
      <c r="AR637" s="231" t="s">
        <v>313</v>
      </c>
      <c r="AT637" s="231" t="s">
        <v>202</v>
      </c>
      <c r="AU637" s="231" t="s">
        <v>109</v>
      </c>
      <c r="AY637" s="18" t="s">
        <v>199</v>
      </c>
      <c r="BE637" s="232">
        <f>IF(N637="základní",J637,0)</f>
        <v>0</v>
      </c>
      <c r="BF637" s="232">
        <f>IF(N637="snížená",J637,0)</f>
        <v>0</v>
      </c>
      <c r="BG637" s="232">
        <f>IF(N637="zákl. přenesená",J637,0)</f>
        <v>0</v>
      </c>
      <c r="BH637" s="232">
        <f>IF(N637="sníž. přenesená",J637,0)</f>
        <v>0</v>
      </c>
      <c r="BI637" s="232">
        <f>IF(N637="nulová",J637,0)</f>
        <v>0</v>
      </c>
      <c r="BJ637" s="18" t="s">
        <v>85</v>
      </c>
      <c r="BK637" s="232">
        <f>ROUND(I637*H637,2)</f>
        <v>0</v>
      </c>
      <c r="BL637" s="18" t="s">
        <v>313</v>
      </c>
      <c r="BM637" s="231" t="s">
        <v>1036</v>
      </c>
    </row>
    <row r="638" s="13" customFormat="1">
      <c r="A638" s="13"/>
      <c r="B638" s="233"/>
      <c r="C638" s="234"/>
      <c r="D638" s="235" t="s">
        <v>209</v>
      </c>
      <c r="E638" s="236" t="s">
        <v>1</v>
      </c>
      <c r="F638" s="237" t="s">
        <v>222</v>
      </c>
      <c r="G638" s="234"/>
      <c r="H638" s="236" t="s">
        <v>1</v>
      </c>
      <c r="I638" s="238"/>
      <c r="J638" s="234"/>
      <c r="K638" s="234"/>
      <c r="L638" s="239"/>
      <c r="M638" s="240"/>
      <c r="N638" s="241"/>
      <c r="O638" s="241"/>
      <c r="P638" s="241"/>
      <c r="Q638" s="241"/>
      <c r="R638" s="241"/>
      <c r="S638" s="241"/>
      <c r="T638" s="242"/>
      <c r="U638" s="13"/>
      <c r="V638" s="13"/>
      <c r="W638" s="13"/>
      <c r="X638" s="13"/>
      <c r="Y638" s="13"/>
      <c r="Z638" s="13"/>
      <c r="AA638" s="13"/>
      <c r="AB638" s="13"/>
      <c r="AC638" s="13"/>
      <c r="AD638" s="13"/>
      <c r="AE638" s="13"/>
      <c r="AT638" s="243" t="s">
        <v>209</v>
      </c>
      <c r="AU638" s="243" t="s">
        <v>109</v>
      </c>
      <c r="AV638" s="13" t="s">
        <v>85</v>
      </c>
      <c r="AW638" s="13" t="s">
        <v>33</v>
      </c>
      <c r="AX638" s="13" t="s">
        <v>77</v>
      </c>
      <c r="AY638" s="243" t="s">
        <v>199</v>
      </c>
    </row>
    <row r="639" s="13" customFormat="1">
      <c r="A639" s="13"/>
      <c r="B639" s="233"/>
      <c r="C639" s="234"/>
      <c r="D639" s="235" t="s">
        <v>209</v>
      </c>
      <c r="E639" s="236" t="s">
        <v>1</v>
      </c>
      <c r="F639" s="237" t="s">
        <v>1037</v>
      </c>
      <c r="G639" s="234"/>
      <c r="H639" s="236" t="s">
        <v>1</v>
      </c>
      <c r="I639" s="238"/>
      <c r="J639" s="234"/>
      <c r="K639" s="234"/>
      <c r="L639" s="239"/>
      <c r="M639" s="240"/>
      <c r="N639" s="241"/>
      <c r="O639" s="241"/>
      <c r="P639" s="241"/>
      <c r="Q639" s="241"/>
      <c r="R639" s="241"/>
      <c r="S639" s="241"/>
      <c r="T639" s="242"/>
      <c r="U639" s="13"/>
      <c r="V639" s="13"/>
      <c r="W639" s="13"/>
      <c r="X639" s="13"/>
      <c r="Y639" s="13"/>
      <c r="Z639" s="13"/>
      <c r="AA639" s="13"/>
      <c r="AB639" s="13"/>
      <c r="AC639" s="13"/>
      <c r="AD639" s="13"/>
      <c r="AE639" s="13"/>
      <c r="AT639" s="243" t="s">
        <v>209</v>
      </c>
      <c r="AU639" s="243" t="s">
        <v>109</v>
      </c>
      <c r="AV639" s="13" t="s">
        <v>85</v>
      </c>
      <c r="AW639" s="13" t="s">
        <v>33</v>
      </c>
      <c r="AX639" s="13" t="s">
        <v>77</v>
      </c>
      <c r="AY639" s="243" t="s">
        <v>199</v>
      </c>
    </row>
    <row r="640" s="14" customFormat="1">
      <c r="A640" s="14"/>
      <c r="B640" s="244"/>
      <c r="C640" s="245"/>
      <c r="D640" s="235" t="s">
        <v>209</v>
      </c>
      <c r="E640" s="246" t="s">
        <v>1</v>
      </c>
      <c r="F640" s="247" t="s">
        <v>1038</v>
      </c>
      <c r="G640" s="245"/>
      <c r="H640" s="248">
        <v>16.216000000000001</v>
      </c>
      <c r="I640" s="249"/>
      <c r="J640" s="245"/>
      <c r="K640" s="245"/>
      <c r="L640" s="250"/>
      <c r="M640" s="251"/>
      <c r="N640" s="252"/>
      <c r="O640" s="252"/>
      <c r="P640" s="252"/>
      <c r="Q640" s="252"/>
      <c r="R640" s="252"/>
      <c r="S640" s="252"/>
      <c r="T640" s="253"/>
      <c r="U640" s="14"/>
      <c r="V640" s="14"/>
      <c r="W640" s="14"/>
      <c r="X640" s="14"/>
      <c r="Y640" s="14"/>
      <c r="Z640" s="14"/>
      <c r="AA640" s="14"/>
      <c r="AB640" s="14"/>
      <c r="AC640" s="14"/>
      <c r="AD640" s="14"/>
      <c r="AE640" s="14"/>
      <c r="AT640" s="254" t="s">
        <v>209</v>
      </c>
      <c r="AU640" s="254" t="s">
        <v>109</v>
      </c>
      <c r="AV640" s="14" t="s">
        <v>87</v>
      </c>
      <c r="AW640" s="14" t="s">
        <v>33</v>
      </c>
      <c r="AX640" s="14" t="s">
        <v>77</v>
      </c>
      <c r="AY640" s="254" t="s">
        <v>199</v>
      </c>
    </row>
    <row r="641" s="14" customFormat="1">
      <c r="A641" s="14"/>
      <c r="B641" s="244"/>
      <c r="C641" s="245"/>
      <c r="D641" s="235" t="s">
        <v>209</v>
      </c>
      <c r="E641" s="246" t="s">
        <v>1</v>
      </c>
      <c r="F641" s="247" t="s">
        <v>1039</v>
      </c>
      <c r="G641" s="245"/>
      <c r="H641" s="248">
        <v>25.047999999999998</v>
      </c>
      <c r="I641" s="249"/>
      <c r="J641" s="245"/>
      <c r="K641" s="245"/>
      <c r="L641" s="250"/>
      <c r="M641" s="251"/>
      <c r="N641" s="252"/>
      <c r="O641" s="252"/>
      <c r="P641" s="252"/>
      <c r="Q641" s="252"/>
      <c r="R641" s="252"/>
      <c r="S641" s="252"/>
      <c r="T641" s="253"/>
      <c r="U641" s="14"/>
      <c r="V641" s="14"/>
      <c r="W641" s="14"/>
      <c r="X641" s="14"/>
      <c r="Y641" s="14"/>
      <c r="Z641" s="14"/>
      <c r="AA641" s="14"/>
      <c r="AB641" s="14"/>
      <c r="AC641" s="14"/>
      <c r="AD641" s="14"/>
      <c r="AE641" s="14"/>
      <c r="AT641" s="254" t="s">
        <v>209</v>
      </c>
      <c r="AU641" s="254" t="s">
        <v>109</v>
      </c>
      <c r="AV641" s="14" t="s">
        <v>87</v>
      </c>
      <c r="AW641" s="14" t="s">
        <v>33</v>
      </c>
      <c r="AX641" s="14" t="s">
        <v>77</v>
      </c>
      <c r="AY641" s="254" t="s">
        <v>199</v>
      </c>
    </row>
    <row r="642" s="14" customFormat="1">
      <c r="A642" s="14"/>
      <c r="B642" s="244"/>
      <c r="C642" s="245"/>
      <c r="D642" s="235" t="s">
        <v>209</v>
      </c>
      <c r="E642" s="246" t="s">
        <v>1</v>
      </c>
      <c r="F642" s="247" t="s">
        <v>1040</v>
      </c>
      <c r="G642" s="245"/>
      <c r="H642" s="248">
        <v>46.543999999999997</v>
      </c>
      <c r="I642" s="249"/>
      <c r="J642" s="245"/>
      <c r="K642" s="245"/>
      <c r="L642" s="250"/>
      <c r="M642" s="251"/>
      <c r="N642" s="252"/>
      <c r="O642" s="252"/>
      <c r="P642" s="252"/>
      <c r="Q642" s="252"/>
      <c r="R642" s="252"/>
      <c r="S642" s="252"/>
      <c r="T642" s="253"/>
      <c r="U642" s="14"/>
      <c r="V642" s="14"/>
      <c r="W642" s="14"/>
      <c r="X642" s="14"/>
      <c r="Y642" s="14"/>
      <c r="Z642" s="14"/>
      <c r="AA642" s="14"/>
      <c r="AB642" s="14"/>
      <c r="AC642" s="14"/>
      <c r="AD642" s="14"/>
      <c r="AE642" s="14"/>
      <c r="AT642" s="254" t="s">
        <v>209</v>
      </c>
      <c r="AU642" s="254" t="s">
        <v>109</v>
      </c>
      <c r="AV642" s="14" t="s">
        <v>87</v>
      </c>
      <c r="AW642" s="14" t="s">
        <v>33</v>
      </c>
      <c r="AX642" s="14" t="s">
        <v>77</v>
      </c>
      <c r="AY642" s="254" t="s">
        <v>199</v>
      </c>
    </row>
    <row r="643" s="14" customFormat="1">
      <c r="A643" s="14"/>
      <c r="B643" s="244"/>
      <c r="C643" s="245"/>
      <c r="D643" s="235" t="s">
        <v>209</v>
      </c>
      <c r="E643" s="246" t="s">
        <v>1</v>
      </c>
      <c r="F643" s="247" t="s">
        <v>1041</v>
      </c>
      <c r="G643" s="245"/>
      <c r="H643" s="248">
        <v>19.783999999999999</v>
      </c>
      <c r="I643" s="249"/>
      <c r="J643" s="245"/>
      <c r="K643" s="245"/>
      <c r="L643" s="250"/>
      <c r="M643" s="251"/>
      <c r="N643" s="252"/>
      <c r="O643" s="252"/>
      <c r="P643" s="252"/>
      <c r="Q643" s="252"/>
      <c r="R643" s="252"/>
      <c r="S643" s="252"/>
      <c r="T643" s="253"/>
      <c r="U643" s="14"/>
      <c r="V643" s="14"/>
      <c r="W643" s="14"/>
      <c r="X643" s="14"/>
      <c r="Y643" s="14"/>
      <c r="Z643" s="14"/>
      <c r="AA643" s="14"/>
      <c r="AB643" s="14"/>
      <c r="AC643" s="14"/>
      <c r="AD643" s="14"/>
      <c r="AE643" s="14"/>
      <c r="AT643" s="254" t="s">
        <v>209</v>
      </c>
      <c r="AU643" s="254" t="s">
        <v>109</v>
      </c>
      <c r="AV643" s="14" t="s">
        <v>87</v>
      </c>
      <c r="AW643" s="14" t="s">
        <v>33</v>
      </c>
      <c r="AX643" s="14" t="s">
        <v>77</v>
      </c>
      <c r="AY643" s="254" t="s">
        <v>199</v>
      </c>
    </row>
    <row r="644" s="14" customFormat="1">
      <c r="A644" s="14"/>
      <c r="B644" s="244"/>
      <c r="C644" s="245"/>
      <c r="D644" s="235" t="s">
        <v>209</v>
      </c>
      <c r="E644" s="246" t="s">
        <v>1</v>
      </c>
      <c r="F644" s="247" t="s">
        <v>1042</v>
      </c>
      <c r="G644" s="245"/>
      <c r="H644" s="248">
        <v>22.242000000000001</v>
      </c>
      <c r="I644" s="249"/>
      <c r="J644" s="245"/>
      <c r="K644" s="245"/>
      <c r="L644" s="250"/>
      <c r="M644" s="251"/>
      <c r="N644" s="252"/>
      <c r="O644" s="252"/>
      <c r="P644" s="252"/>
      <c r="Q644" s="252"/>
      <c r="R644" s="252"/>
      <c r="S644" s="252"/>
      <c r="T644" s="253"/>
      <c r="U644" s="14"/>
      <c r="V644" s="14"/>
      <c r="W644" s="14"/>
      <c r="X644" s="14"/>
      <c r="Y644" s="14"/>
      <c r="Z644" s="14"/>
      <c r="AA644" s="14"/>
      <c r="AB644" s="14"/>
      <c r="AC644" s="14"/>
      <c r="AD644" s="14"/>
      <c r="AE644" s="14"/>
      <c r="AT644" s="254" t="s">
        <v>209</v>
      </c>
      <c r="AU644" s="254" t="s">
        <v>109</v>
      </c>
      <c r="AV644" s="14" t="s">
        <v>87</v>
      </c>
      <c r="AW644" s="14" t="s">
        <v>33</v>
      </c>
      <c r="AX644" s="14" t="s">
        <v>77</v>
      </c>
      <c r="AY644" s="254" t="s">
        <v>199</v>
      </c>
    </row>
    <row r="645" s="14" customFormat="1">
      <c r="A645" s="14"/>
      <c r="B645" s="244"/>
      <c r="C645" s="245"/>
      <c r="D645" s="235" t="s">
        <v>209</v>
      </c>
      <c r="E645" s="246" t="s">
        <v>1</v>
      </c>
      <c r="F645" s="247" t="s">
        <v>1043</v>
      </c>
      <c r="G645" s="245"/>
      <c r="H645" s="248">
        <v>42.628</v>
      </c>
      <c r="I645" s="249"/>
      <c r="J645" s="245"/>
      <c r="K645" s="245"/>
      <c r="L645" s="250"/>
      <c r="M645" s="251"/>
      <c r="N645" s="252"/>
      <c r="O645" s="252"/>
      <c r="P645" s="252"/>
      <c r="Q645" s="252"/>
      <c r="R645" s="252"/>
      <c r="S645" s="252"/>
      <c r="T645" s="253"/>
      <c r="U645" s="14"/>
      <c r="V645" s="14"/>
      <c r="W645" s="14"/>
      <c r="X645" s="14"/>
      <c r="Y645" s="14"/>
      <c r="Z645" s="14"/>
      <c r="AA645" s="14"/>
      <c r="AB645" s="14"/>
      <c r="AC645" s="14"/>
      <c r="AD645" s="14"/>
      <c r="AE645" s="14"/>
      <c r="AT645" s="254" t="s">
        <v>209</v>
      </c>
      <c r="AU645" s="254" t="s">
        <v>109</v>
      </c>
      <c r="AV645" s="14" t="s">
        <v>87</v>
      </c>
      <c r="AW645" s="14" t="s">
        <v>33</v>
      </c>
      <c r="AX645" s="14" t="s">
        <v>77</v>
      </c>
      <c r="AY645" s="254" t="s">
        <v>199</v>
      </c>
    </row>
    <row r="646" s="14" customFormat="1">
      <c r="A646" s="14"/>
      <c r="B646" s="244"/>
      <c r="C646" s="245"/>
      <c r="D646" s="235" t="s">
        <v>209</v>
      </c>
      <c r="E646" s="246" t="s">
        <v>1</v>
      </c>
      <c r="F646" s="247" t="s">
        <v>1044</v>
      </c>
      <c r="G646" s="245"/>
      <c r="H646" s="248">
        <v>20.472000000000001</v>
      </c>
      <c r="I646" s="249"/>
      <c r="J646" s="245"/>
      <c r="K646" s="245"/>
      <c r="L646" s="250"/>
      <c r="M646" s="251"/>
      <c r="N646" s="252"/>
      <c r="O646" s="252"/>
      <c r="P646" s="252"/>
      <c r="Q646" s="252"/>
      <c r="R646" s="252"/>
      <c r="S646" s="252"/>
      <c r="T646" s="253"/>
      <c r="U646" s="14"/>
      <c r="V646" s="14"/>
      <c r="W646" s="14"/>
      <c r="X646" s="14"/>
      <c r="Y646" s="14"/>
      <c r="Z646" s="14"/>
      <c r="AA646" s="14"/>
      <c r="AB646" s="14"/>
      <c r="AC646" s="14"/>
      <c r="AD646" s="14"/>
      <c r="AE646" s="14"/>
      <c r="AT646" s="254" t="s">
        <v>209</v>
      </c>
      <c r="AU646" s="254" t="s">
        <v>109</v>
      </c>
      <c r="AV646" s="14" t="s">
        <v>87</v>
      </c>
      <c r="AW646" s="14" t="s">
        <v>33</v>
      </c>
      <c r="AX646" s="14" t="s">
        <v>77</v>
      </c>
      <c r="AY646" s="254" t="s">
        <v>199</v>
      </c>
    </row>
    <row r="647" s="14" customFormat="1">
      <c r="A647" s="14"/>
      <c r="B647" s="244"/>
      <c r="C647" s="245"/>
      <c r="D647" s="235" t="s">
        <v>209</v>
      </c>
      <c r="E647" s="246" t="s">
        <v>1</v>
      </c>
      <c r="F647" s="247" t="s">
        <v>1045</v>
      </c>
      <c r="G647" s="245"/>
      <c r="H647" s="248">
        <v>24.797999999999998</v>
      </c>
      <c r="I647" s="249"/>
      <c r="J647" s="245"/>
      <c r="K647" s="245"/>
      <c r="L647" s="250"/>
      <c r="M647" s="251"/>
      <c r="N647" s="252"/>
      <c r="O647" s="252"/>
      <c r="P647" s="252"/>
      <c r="Q647" s="252"/>
      <c r="R647" s="252"/>
      <c r="S647" s="252"/>
      <c r="T647" s="253"/>
      <c r="U647" s="14"/>
      <c r="V647" s="14"/>
      <c r="W647" s="14"/>
      <c r="X647" s="14"/>
      <c r="Y647" s="14"/>
      <c r="Z647" s="14"/>
      <c r="AA647" s="14"/>
      <c r="AB647" s="14"/>
      <c r="AC647" s="14"/>
      <c r="AD647" s="14"/>
      <c r="AE647" s="14"/>
      <c r="AT647" s="254" t="s">
        <v>209</v>
      </c>
      <c r="AU647" s="254" t="s">
        <v>109</v>
      </c>
      <c r="AV647" s="14" t="s">
        <v>87</v>
      </c>
      <c r="AW647" s="14" t="s">
        <v>33</v>
      </c>
      <c r="AX647" s="14" t="s">
        <v>77</v>
      </c>
      <c r="AY647" s="254" t="s">
        <v>199</v>
      </c>
    </row>
    <row r="648" s="14" customFormat="1">
      <c r="A648" s="14"/>
      <c r="B648" s="244"/>
      <c r="C648" s="245"/>
      <c r="D648" s="235" t="s">
        <v>209</v>
      </c>
      <c r="E648" s="246" t="s">
        <v>1</v>
      </c>
      <c r="F648" s="247" t="s">
        <v>1046</v>
      </c>
      <c r="G648" s="245"/>
      <c r="H648" s="248">
        <v>56.939999999999998</v>
      </c>
      <c r="I648" s="249"/>
      <c r="J648" s="245"/>
      <c r="K648" s="245"/>
      <c r="L648" s="250"/>
      <c r="M648" s="251"/>
      <c r="N648" s="252"/>
      <c r="O648" s="252"/>
      <c r="P648" s="252"/>
      <c r="Q648" s="252"/>
      <c r="R648" s="252"/>
      <c r="S648" s="252"/>
      <c r="T648" s="253"/>
      <c r="U648" s="14"/>
      <c r="V648" s="14"/>
      <c r="W648" s="14"/>
      <c r="X648" s="14"/>
      <c r="Y648" s="14"/>
      <c r="Z648" s="14"/>
      <c r="AA648" s="14"/>
      <c r="AB648" s="14"/>
      <c r="AC648" s="14"/>
      <c r="AD648" s="14"/>
      <c r="AE648" s="14"/>
      <c r="AT648" s="254" t="s">
        <v>209</v>
      </c>
      <c r="AU648" s="254" t="s">
        <v>109</v>
      </c>
      <c r="AV648" s="14" t="s">
        <v>87</v>
      </c>
      <c r="AW648" s="14" t="s">
        <v>33</v>
      </c>
      <c r="AX648" s="14" t="s">
        <v>77</v>
      </c>
      <c r="AY648" s="254" t="s">
        <v>199</v>
      </c>
    </row>
    <row r="649" s="14" customFormat="1">
      <c r="A649" s="14"/>
      <c r="B649" s="244"/>
      <c r="C649" s="245"/>
      <c r="D649" s="235" t="s">
        <v>209</v>
      </c>
      <c r="E649" s="246" t="s">
        <v>1</v>
      </c>
      <c r="F649" s="247" t="s">
        <v>1047</v>
      </c>
      <c r="G649" s="245"/>
      <c r="H649" s="248">
        <v>35.560000000000002</v>
      </c>
      <c r="I649" s="249"/>
      <c r="J649" s="245"/>
      <c r="K649" s="245"/>
      <c r="L649" s="250"/>
      <c r="M649" s="251"/>
      <c r="N649" s="252"/>
      <c r="O649" s="252"/>
      <c r="P649" s="252"/>
      <c r="Q649" s="252"/>
      <c r="R649" s="252"/>
      <c r="S649" s="252"/>
      <c r="T649" s="253"/>
      <c r="U649" s="14"/>
      <c r="V649" s="14"/>
      <c r="W649" s="14"/>
      <c r="X649" s="14"/>
      <c r="Y649" s="14"/>
      <c r="Z649" s="14"/>
      <c r="AA649" s="14"/>
      <c r="AB649" s="14"/>
      <c r="AC649" s="14"/>
      <c r="AD649" s="14"/>
      <c r="AE649" s="14"/>
      <c r="AT649" s="254" t="s">
        <v>209</v>
      </c>
      <c r="AU649" s="254" t="s">
        <v>109</v>
      </c>
      <c r="AV649" s="14" t="s">
        <v>87</v>
      </c>
      <c r="AW649" s="14" t="s">
        <v>33</v>
      </c>
      <c r="AX649" s="14" t="s">
        <v>77</v>
      </c>
      <c r="AY649" s="254" t="s">
        <v>199</v>
      </c>
    </row>
    <row r="650" s="14" customFormat="1">
      <c r="A650" s="14"/>
      <c r="B650" s="244"/>
      <c r="C650" s="245"/>
      <c r="D650" s="235" t="s">
        <v>209</v>
      </c>
      <c r="E650" s="246" t="s">
        <v>1</v>
      </c>
      <c r="F650" s="247" t="s">
        <v>1048</v>
      </c>
      <c r="G650" s="245"/>
      <c r="H650" s="248">
        <v>40.137999999999998</v>
      </c>
      <c r="I650" s="249"/>
      <c r="J650" s="245"/>
      <c r="K650" s="245"/>
      <c r="L650" s="250"/>
      <c r="M650" s="251"/>
      <c r="N650" s="252"/>
      <c r="O650" s="252"/>
      <c r="P650" s="252"/>
      <c r="Q650" s="252"/>
      <c r="R650" s="252"/>
      <c r="S650" s="252"/>
      <c r="T650" s="253"/>
      <c r="U650" s="14"/>
      <c r="V650" s="14"/>
      <c r="W650" s="14"/>
      <c r="X650" s="14"/>
      <c r="Y650" s="14"/>
      <c r="Z650" s="14"/>
      <c r="AA650" s="14"/>
      <c r="AB650" s="14"/>
      <c r="AC650" s="14"/>
      <c r="AD650" s="14"/>
      <c r="AE650" s="14"/>
      <c r="AT650" s="254" t="s">
        <v>209</v>
      </c>
      <c r="AU650" s="254" t="s">
        <v>109</v>
      </c>
      <c r="AV650" s="14" t="s">
        <v>87</v>
      </c>
      <c r="AW650" s="14" t="s">
        <v>33</v>
      </c>
      <c r="AX650" s="14" t="s">
        <v>77</v>
      </c>
      <c r="AY650" s="254" t="s">
        <v>199</v>
      </c>
    </row>
    <row r="651" s="14" customFormat="1">
      <c r="A651" s="14"/>
      <c r="B651" s="244"/>
      <c r="C651" s="245"/>
      <c r="D651" s="235" t="s">
        <v>209</v>
      </c>
      <c r="E651" s="246" t="s">
        <v>1</v>
      </c>
      <c r="F651" s="247" t="s">
        <v>1049</v>
      </c>
      <c r="G651" s="245"/>
      <c r="H651" s="248">
        <v>48.554000000000002</v>
      </c>
      <c r="I651" s="249"/>
      <c r="J651" s="245"/>
      <c r="K651" s="245"/>
      <c r="L651" s="250"/>
      <c r="M651" s="251"/>
      <c r="N651" s="252"/>
      <c r="O651" s="252"/>
      <c r="P651" s="252"/>
      <c r="Q651" s="252"/>
      <c r="R651" s="252"/>
      <c r="S651" s="252"/>
      <c r="T651" s="253"/>
      <c r="U651" s="14"/>
      <c r="V651" s="14"/>
      <c r="W651" s="14"/>
      <c r="X651" s="14"/>
      <c r="Y651" s="14"/>
      <c r="Z651" s="14"/>
      <c r="AA651" s="14"/>
      <c r="AB651" s="14"/>
      <c r="AC651" s="14"/>
      <c r="AD651" s="14"/>
      <c r="AE651" s="14"/>
      <c r="AT651" s="254" t="s">
        <v>209</v>
      </c>
      <c r="AU651" s="254" t="s">
        <v>109</v>
      </c>
      <c r="AV651" s="14" t="s">
        <v>87</v>
      </c>
      <c r="AW651" s="14" t="s">
        <v>33</v>
      </c>
      <c r="AX651" s="14" t="s">
        <v>77</v>
      </c>
      <c r="AY651" s="254" t="s">
        <v>199</v>
      </c>
    </row>
    <row r="652" s="14" customFormat="1">
      <c r="A652" s="14"/>
      <c r="B652" s="244"/>
      <c r="C652" s="245"/>
      <c r="D652" s="235" t="s">
        <v>209</v>
      </c>
      <c r="E652" s="246" t="s">
        <v>1</v>
      </c>
      <c r="F652" s="247" t="s">
        <v>1050</v>
      </c>
      <c r="G652" s="245"/>
      <c r="H652" s="248">
        <v>76.890000000000001</v>
      </c>
      <c r="I652" s="249"/>
      <c r="J652" s="245"/>
      <c r="K652" s="245"/>
      <c r="L652" s="250"/>
      <c r="M652" s="251"/>
      <c r="N652" s="252"/>
      <c r="O652" s="252"/>
      <c r="P652" s="252"/>
      <c r="Q652" s="252"/>
      <c r="R652" s="252"/>
      <c r="S652" s="252"/>
      <c r="T652" s="253"/>
      <c r="U652" s="14"/>
      <c r="V652" s="14"/>
      <c r="W652" s="14"/>
      <c r="X652" s="14"/>
      <c r="Y652" s="14"/>
      <c r="Z652" s="14"/>
      <c r="AA652" s="14"/>
      <c r="AB652" s="14"/>
      <c r="AC652" s="14"/>
      <c r="AD652" s="14"/>
      <c r="AE652" s="14"/>
      <c r="AT652" s="254" t="s">
        <v>209</v>
      </c>
      <c r="AU652" s="254" t="s">
        <v>109</v>
      </c>
      <c r="AV652" s="14" t="s">
        <v>87</v>
      </c>
      <c r="AW652" s="14" t="s">
        <v>33</v>
      </c>
      <c r="AX652" s="14" t="s">
        <v>77</v>
      </c>
      <c r="AY652" s="254" t="s">
        <v>199</v>
      </c>
    </row>
    <row r="653" s="14" customFormat="1">
      <c r="A653" s="14"/>
      <c r="B653" s="244"/>
      <c r="C653" s="245"/>
      <c r="D653" s="235" t="s">
        <v>209</v>
      </c>
      <c r="E653" s="246" t="s">
        <v>1</v>
      </c>
      <c r="F653" s="247" t="s">
        <v>1051</v>
      </c>
      <c r="G653" s="245"/>
      <c r="H653" s="248">
        <v>101.17400000000001</v>
      </c>
      <c r="I653" s="249"/>
      <c r="J653" s="245"/>
      <c r="K653" s="245"/>
      <c r="L653" s="250"/>
      <c r="M653" s="251"/>
      <c r="N653" s="252"/>
      <c r="O653" s="252"/>
      <c r="P653" s="252"/>
      <c r="Q653" s="252"/>
      <c r="R653" s="252"/>
      <c r="S653" s="252"/>
      <c r="T653" s="253"/>
      <c r="U653" s="14"/>
      <c r="V653" s="14"/>
      <c r="W653" s="14"/>
      <c r="X653" s="14"/>
      <c r="Y653" s="14"/>
      <c r="Z653" s="14"/>
      <c r="AA653" s="14"/>
      <c r="AB653" s="14"/>
      <c r="AC653" s="14"/>
      <c r="AD653" s="14"/>
      <c r="AE653" s="14"/>
      <c r="AT653" s="254" t="s">
        <v>209</v>
      </c>
      <c r="AU653" s="254" t="s">
        <v>109</v>
      </c>
      <c r="AV653" s="14" t="s">
        <v>87</v>
      </c>
      <c r="AW653" s="14" t="s">
        <v>33</v>
      </c>
      <c r="AX653" s="14" t="s">
        <v>77</v>
      </c>
      <c r="AY653" s="254" t="s">
        <v>199</v>
      </c>
    </row>
    <row r="654" s="14" customFormat="1">
      <c r="A654" s="14"/>
      <c r="B654" s="244"/>
      <c r="C654" s="245"/>
      <c r="D654" s="235" t="s">
        <v>209</v>
      </c>
      <c r="E654" s="246" t="s">
        <v>1</v>
      </c>
      <c r="F654" s="247" t="s">
        <v>1052</v>
      </c>
      <c r="G654" s="245"/>
      <c r="H654" s="248">
        <v>100.88</v>
      </c>
      <c r="I654" s="249"/>
      <c r="J654" s="245"/>
      <c r="K654" s="245"/>
      <c r="L654" s="250"/>
      <c r="M654" s="251"/>
      <c r="N654" s="252"/>
      <c r="O654" s="252"/>
      <c r="P654" s="252"/>
      <c r="Q654" s="252"/>
      <c r="R654" s="252"/>
      <c r="S654" s="252"/>
      <c r="T654" s="253"/>
      <c r="U654" s="14"/>
      <c r="V654" s="14"/>
      <c r="W654" s="14"/>
      <c r="X654" s="14"/>
      <c r="Y654" s="14"/>
      <c r="Z654" s="14"/>
      <c r="AA654" s="14"/>
      <c r="AB654" s="14"/>
      <c r="AC654" s="14"/>
      <c r="AD654" s="14"/>
      <c r="AE654" s="14"/>
      <c r="AT654" s="254" t="s">
        <v>209</v>
      </c>
      <c r="AU654" s="254" t="s">
        <v>109</v>
      </c>
      <c r="AV654" s="14" t="s">
        <v>87</v>
      </c>
      <c r="AW654" s="14" t="s">
        <v>33</v>
      </c>
      <c r="AX654" s="14" t="s">
        <v>77</v>
      </c>
      <c r="AY654" s="254" t="s">
        <v>199</v>
      </c>
    </row>
    <row r="655" s="14" customFormat="1">
      <c r="A655" s="14"/>
      <c r="B655" s="244"/>
      <c r="C655" s="245"/>
      <c r="D655" s="235" t="s">
        <v>209</v>
      </c>
      <c r="E655" s="246" t="s">
        <v>1</v>
      </c>
      <c r="F655" s="247" t="s">
        <v>1053</v>
      </c>
      <c r="G655" s="245"/>
      <c r="H655" s="248">
        <v>101.502</v>
      </c>
      <c r="I655" s="249"/>
      <c r="J655" s="245"/>
      <c r="K655" s="245"/>
      <c r="L655" s="250"/>
      <c r="M655" s="251"/>
      <c r="N655" s="252"/>
      <c r="O655" s="252"/>
      <c r="P655" s="252"/>
      <c r="Q655" s="252"/>
      <c r="R655" s="252"/>
      <c r="S655" s="252"/>
      <c r="T655" s="253"/>
      <c r="U655" s="14"/>
      <c r="V655" s="14"/>
      <c r="W655" s="14"/>
      <c r="X655" s="14"/>
      <c r="Y655" s="14"/>
      <c r="Z655" s="14"/>
      <c r="AA655" s="14"/>
      <c r="AB655" s="14"/>
      <c r="AC655" s="14"/>
      <c r="AD655" s="14"/>
      <c r="AE655" s="14"/>
      <c r="AT655" s="254" t="s">
        <v>209</v>
      </c>
      <c r="AU655" s="254" t="s">
        <v>109</v>
      </c>
      <c r="AV655" s="14" t="s">
        <v>87</v>
      </c>
      <c r="AW655" s="14" t="s">
        <v>33</v>
      </c>
      <c r="AX655" s="14" t="s">
        <v>77</v>
      </c>
      <c r="AY655" s="254" t="s">
        <v>199</v>
      </c>
    </row>
    <row r="656" s="14" customFormat="1">
      <c r="A656" s="14"/>
      <c r="B656" s="244"/>
      <c r="C656" s="245"/>
      <c r="D656" s="235" t="s">
        <v>209</v>
      </c>
      <c r="E656" s="246" t="s">
        <v>1</v>
      </c>
      <c r="F656" s="247" t="s">
        <v>1054</v>
      </c>
      <c r="G656" s="245"/>
      <c r="H656" s="248">
        <v>101.364</v>
      </c>
      <c r="I656" s="249"/>
      <c r="J656" s="245"/>
      <c r="K656" s="245"/>
      <c r="L656" s="250"/>
      <c r="M656" s="251"/>
      <c r="N656" s="252"/>
      <c r="O656" s="252"/>
      <c r="P656" s="252"/>
      <c r="Q656" s="252"/>
      <c r="R656" s="252"/>
      <c r="S656" s="252"/>
      <c r="T656" s="253"/>
      <c r="U656" s="14"/>
      <c r="V656" s="14"/>
      <c r="W656" s="14"/>
      <c r="X656" s="14"/>
      <c r="Y656" s="14"/>
      <c r="Z656" s="14"/>
      <c r="AA656" s="14"/>
      <c r="AB656" s="14"/>
      <c r="AC656" s="14"/>
      <c r="AD656" s="14"/>
      <c r="AE656" s="14"/>
      <c r="AT656" s="254" t="s">
        <v>209</v>
      </c>
      <c r="AU656" s="254" t="s">
        <v>109</v>
      </c>
      <c r="AV656" s="14" t="s">
        <v>87</v>
      </c>
      <c r="AW656" s="14" t="s">
        <v>33</v>
      </c>
      <c r="AX656" s="14" t="s">
        <v>77</v>
      </c>
      <c r="AY656" s="254" t="s">
        <v>199</v>
      </c>
    </row>
    <row r="657" s="14" customFormat="1">
      <c r="A657" s="14"/>
      <c r="B657" s="244"/>
      <c r="C657" s="245"/>
      <c r="D657" s="235" t="s">
        <v>209</v>
      </c>
      <c r="E657" s="246" t="s">
        <v>1</v>
      </c>
      <c r="F657" s="247" t="s">
        <v>1055</v>
      </c>
      <c r="G657" s="245"/>
      <c r="H657" s="248">
        <v>101.378</v>
      </c>
      <c r="I657" s="249"/>
      <c r="J657" s="245"/>
      <c r="K657" s="245"/>
      <c r="L657" s="250"/>
      <c r="M657" s="251"/>
      <c r="N657" s="252"/>
      <c r="O657" s="252"/>
      <c r="P657" s="252"/>
      <c r="Q657" s="252"/>
      <c r="R657" s="252"/>
      <c r="S657" s="252"/>
      <c r="T657" s="253"/>
      <c r="U657" s="14"/>
      <c r="V657" s="14"/>
      <c r="W657" s="14"/>
      <c r="X657" s="14"/>
      <c r="Y657" s="14"/>
      <c r="Z657" s="14"/>
      <c r="AA657" s="14"/>
      <c r="AB657" s="14"/>
      <c r="AC657" s="14"/>
      <c r="AD657" s="14"/>
      <c r="AE657" s="14"/>
      <c r="AT657" s="254" t="s">
        <v>209</v>
      </c>
      <c r="AU657" s="254" t="s">
        <v>109</v>
      </c>
      <c r="AV657" s="14" t="s">
        <v>87</v>
      </c>
      <c r="AW657" s="14" t="s">
        <v>33</v>
      </c>
      <c r="AX657" s="14" t="s">
        <v>77</v>
      </c>
      <c r="AY657" s="254" t="s">
        <v>199</v>
      </c>
    </row>
    <row r="658" s="14" customFormat="1">
      <c r="A658" s="14"/>
      <c r="B658" s="244"/>
      <c r="C658" s="245"/>
      <c r="D658" s="235" t="s">
        <v>209</v>
      </c>
      <c r="E658" s="246" t="s">
        <v>1</v>
      </c>
      <c r="F658" s="247" t="s">
        <v>1056</v>
      </c>
      <c r="G658" s="245"/>
      <c r="H658" s="248">
        <v>387.464</v>
      </c>
      <c r="I658" s="249"/>
      <c r="J658" s="245"/>
      <c r="K658" s="245"/>
      <c r="L658" s="250"/>
      <c r="M658" s="251"/>
      <c r="N658" s="252"/>
      <c r="O658" s="252"/>
      <c r="P658" s="252"/>
      <c r="Q658" s="252"/>
      <c r="R658" s="252"/>
      <c r="S658" s="252"/>
      <c r="T658" s="253"/>
      <c r="U658" s="14"/>
      <c r="V658" s="14"/>
      <c r="W658" s="14"/>
      <c r="X658" s="14"/>
      <c r="Y658" s="14"/>
      <c r="Z658" s="14"/>
      <c r="AA658" s="14"/>
      <c r="AB658" s="14"/>
      <c r="AC658" s="14"/>
      <c r="AD658" s="14"/>
      <c r="AE658" s="14"/>
      <c r="AT658" s="254" t="s">
        <v>209</v>
      </c>
      <c r="AU658" s="254" t="s">
        <v>109</v>
      </c>
      <c r="AV658" s="14" t="s">
        <v>87</v>
      </c>
      <c r="AW658" s="14" t="s">
        <v>33</v>
      </c>
      <c r="AX658" s="14" t="s">
        <v>77</v>
      </c>
      <c r="AY658" s="254" t="s">
        <v>199</v>
      </c>
    </row>
    <row r="659" s="13" customFormat="1">
      <c r="A659" s="13"/>
      <c r="B659" s="233"/>
      <c r="C659" s="234"/>
      <c r="D659" s="235" t="s">
        <v>209</v>
      </c>
      <c r="E659" s="236" t="s">
        <v>1</v>
      </c>
      <c r="F659" s="237" t="s">
        <v>1057</v>
      </c>
      <c r="G659" s="234"/>
      <c r="H659" s="236" t="s">
        <v>1</v>
      </c>
      <c r="I659" s="238"/>
      <c r="J659" s="234"/>
      <c r="K659" s="234"/>
      <c r="L659" s="239"/>
      <c r="M659" s="240"/>
      <c r="N659" s="241"/>
      <c r="O659" s="241"/>
      <c r="P659" s="241"/>
      <c r="Q659" s="241"/>
      <c r="R659" s="241"/>
      <c r="S659" s="241"/>
      <c r="T659" s="242"/>
      <c r="U659" s="13"/>
      <c r="V659" s="13"/>
      <c r="W659" s="13"/>
      <c r="X659" s="13"/>
      <c r="Y659" s="13"/>
      <c r="Z659" s="13"/>
      <c r="AA659" s="13"/>
      <c r="AB659" s="13"/>
      <c r="AC659" s="13"/>
      <c r="AD659" s="13"/>
      <c r="AE659" s="13"/>
      <c r="AT659" s="243" t="s">
        <v>209</v>
      </c>
      <c r="AU659" s="243" t="s">
        <v>109</v>
      </c>
      <c r="AV659" s="13" t="s">
        <v>85</v>
      </c>
      <c r="AW659" s="13" t="s">
        <v>33</v>
      </c>
      <c r="AX659" s="13" t="s">
        <v>77</v>
      </c>
      <c r="AY659" s="243" t="s">
        <v>199</v>
      </c>
    </row>
    <row r="660" s="14" customFormat="1">
      <c r="A660" s="14"/>
      <c r="B660" s="244"/>
      <c r="C660" s="245"/>
      <c r="D660" s="235" t="s">
        <v>209</v>
      </c>
      <c r="E660" s="246" t="s">
        <v>1</v>
      </c>
      <c r="F660" s="247" t="s">
        <v>1058</v>
      </c>
      <c r="G660" s="245"/>
      <c r="H660" s="248">
        <v>150.362</v>
      </c>
      <c r="I660" s="249"/>
      <c r="J660" s="245"/>
      <c r="K660" s="245"/>
      <c r="L660" s="250"/>
      <c r="M660" s="251"/>
      <c r="N660" s="252"/>
      <c r="O660" s="252"/>
      <c r="P660" s="252"/>
      <c r="Q660" s="252"/>
      <c r="R660" s="252"/>
      <c r="S660" s="252"/>
      <c r="T660" s="253"/>
      <c r="U660" s="14"/>
      <c r="V660" s="14"/>
      <c r="W660" s="14"/>
      <c r="X660" s="14"/>
      <c r="Y660" s="14"/>
      <c r="Z660" s="14"/>
      <c r="AA660" s="14"/>
      <c r="AB660" s="14"/>
      <c r="AC660" s="14"/>
      <c r="AD660" s="14"/>
      <c r="AE660" s="14"/>
      <c r="AT660" s="254" t="s">
        <v>209</v>
      </c>
      <c r="AU660" s="254" t="s">
        <v>109</v>
      </c>
      <c r="AV660" s="14" t="s">
        <v>87</v>
      </c>
      <c r="AW660" s="14" t="s">
        <v>33</v>
      </c>
      <c r="AX660" s="14" t="s">
        <v>77</v>
      </c>
      <c r="AY660" s="254" t="s">
        <v>199</v>
      </c>
    </row>
    <row r="661" s="13" customFormat="1">
      <c r="A661" s="13"/>
      <c r="B661" s="233"/>
      <c r="C661" s="234"/>
      <c r="D661" s="235" t="s">
        <v>209</v>
      </c>
      <c r="E661" s="236" t="s">
        <v>1</v>
      </c>
      <c r="F661" s="237" t="s">
        <v>1059</v>
      </c>
      <c r="G661" s="234"/>
      <c r="H661" s="236" t="s">
        <v>1</v>
      </c>
      <c r="I661" s="238"/>
      <c r="J661" s="234"/>
      <c r="K661" s="234"/>
      <c r="L661" s="239"/>
      <c r="M661" s="240"/>
      <c r="N661" s="241"/>
      <c r="O661" s="241"/>
      <c r="P661" s="241"/>
      <c r="Q661" s="241"/>
      <c r="R661" s="241"/>
      <c r="S661" s="241"/>
      <c r="T661" s="242"/>
      <c r="U661" s="13"/>
      <c r="V661" s="13"/>
      <c r="W661" s="13"/>
      <c r="X661" s="13"/>
      <c r="Y661" s="13"/>
      <c r="Z661" s="13"/>
      <c r="AA661" s="13"/>
      <c r="AB661" s="13"/>
      <c r="AC661" s="13"/>
      <c r="AD661" s="13"/>
      <c r="AE661" s="13"/>
      <c r="AT661" s="243" t="s">
        <v>209</v>
      </c>
      <c r="AU661" s="243" t="s">
        <v>109</v>
      </c>
      <c r="AV661" s="13" t="s">
        <v>85</v>
      </c>
      <c r="AW661" s="13" t="s">
        <v>33</v>
      </c>
      <c r="AX661" s="13" t="s">
        <v>77</v>
      </c>
      <c r="AY661" s="243" t="s">
        <v>199</v>
      </c>
    </row>
    <row r="662" s="14" customFormat="1">
      <c r="A662" s="14"/>
      <c r="B662" s="244"/>
      <c r="C662" s="245"/>
      <c r="D662" s="235" t="s">
        <v>209</v>
      </c>
      <c r="E662" s="246" t="s">
        <v>1</v>
      </c>
      <c r="F662" s="247" t="s">
        <v>1060</v>
      </c>
      <c r="G662" s="245"/>
      <c r="H662" s="248">
        <v>98.010000000000005</v>
      </c>
      <c r="I662" s="249"/>
      <c r="J662" s="245"/>
      <c r="K662" s="245"/>
      <c r="L662" s="250"/>
      <c r="M662" s="251"/>
      <c r="N662" s="252"/>
      <c r="O662" s="252"/>
      <c r="P662" s="252"/>
      <c r="Q662" s="252"/>
      <c r="R662" s="252"/>
      <c r="S662" s="252"/>
      <c r="T662" s="253"/>
      <c r="U662" s="14"/>
      <c r="V662" s="14"/>
      <c r="W662" s="14"/>
      <c r="X662" s="14"/>
      <c r="Y662" s="14"/>
      <c r="Z662" s="14"/>
      <c r="AA662" s="14"/>
      <c r="AB662" s="14"/>
      <c r="AC662" s="14"/>
      <c r="AD662" s="14"/>
      <c r="AE662" s="14"/>
      <c r="AT662" s="254" t="s">
        <v>209</v>
      </c>
      <c r="AU662" s="254" t="s">
        <v>109</v>
      </c>
      <c r="AV662" s="14" t="s">
        <v>87</v>
      </c>
      <c r="AW662" s="14" t="s">
        <v>33</v>
      </c>
      <c r="AX662" s="14" t="s">
        <v>77</v>
      </c>
      <c r="AY662" s="254" t="s">
        <v>199</v>
      </c>
    </row>
    <row r="663" s="14" customFormat="1">
      <c r="A663" s="14"/>
      <c r="B663" s="244"/>
      <c r="C663" s="245"/>
      <c r="D663" s="235" t="s">
        <v>209</v>
      </c>
      <c r="E663" s="246" t="s">
        <v>1</v>
      </c>
      <c r="F663" s="247" t="s">
        <v>149</v>
      </c>
      <c r="G663" s="245"/>
      <c r="H663" s="248">
        <v>1617.9480000000001</v>
      </c>
      <c r="I663" s="249"/>
      <c r="J663" s="245"/>
      <c r="K663" s="245"/>
      <c r="L663" s="250"/>
      <c r="M663" s="251"/>
      <c r="N663" s="252"/>
      <c r="O663" s="252"/>
      <c r="P663" s="252"/>
      <c r="Q663" s="252"/>
      <c r="R663" s="252"/>
      <c r="S663" s="252"/>
      <c r="T663" s="253"/>
      <c r="U663" s="14"/>
      <c r="V663" s="14"/>
      <c r="W663" s="14"/>
      <c r="X663" s="14"/>
      <c r="Y663" s="14"/>
      <c r="Z663" s="14"/>
      <c r="AA663" s="14"/>
      <c r="AB663" s="14"/>
      <c r="AC663" s="14"/>
      <c r="AD663" s="14"/>
      <c r="AE663" s="14"/>
      <c r="AT663" s="254" t="s">
        <v>209</v>
      </c>
      <c r="AU663" s="254" t="s">
        <v>109</v>
      </c>
      <c r="AV663" s="14" t="s">
        <v>87</v>
      </c>
      <c r="AW663" s="14" t="s">
        <v>33</v>
      </c>
      <c r="AX663" s="14" t="s">
        <v>85</v>
      </c>
      <c r="AY663" s="254" t="s">
        <v>199</v>
      </c>
    </row>
    <row r="664" s="2" customFormat="1" ht="44.25" customHeight="1">
      <c r="A664" s="39"/>
      <c r="B664" s="40"/>
      <c r="C664" s="220" t="s">
        <v>1061</v>
      </c>
      <c r="D664" s="220" t="s">
        <v>202</v>
      </c>
      <c r="E664" s="221" t="s">
        <v>1062</v>
      </c>
      <c r="F664" s="222" t="s">
        <v>1063</v>
      </c>
      <c r="G664" s="223" t="s">
        <v>242</v>
      </c>
      <c r="H664" s="224">
        <v>47.597999999999999</v>
      </c>
      <c r="I664" s="225"/>
      <c r="J664" s="226">
        <f>ROUND(I664*H664,2)</f>
        <v>0</v>
      </c>
      <c r="K664" s="222" t="s">
        <v>206</v>
      </c>
      <c r="L664" s="45"/>
      <c r="M664" s="227" t="s">
        <v>1</v>
      </c>
      <c r="N664" s="228" t="s">
        <v>42</v>
      </c>
      <c r="O664" s="92"/>
      <c r="P664" s="229">
        <f>O664*H664</f>
        <v>0</v>
      </c>
      <c r="Q664" s="229">
        <v>0</v>
      </c>
      <c r="R664" s="229">
        <f>Q664*H664</f>
        <v>0</v>
      </c>
      <c r="S664" s="229">
        <v>0</v>
      </c>
      <c r="T664" s="230">
        <f>S664*H664</f>
        <v>0</v>
      </c>
      <c r="U664" s="39"/>
      <c r="V664" s="39"/>
      <c r="W664" s="39"/>
      <c r="X664" s="39"/>
      <c r="Y664" s="39"/>
      <c r="Z664" s="39"/>
      <c r="AA664" s="39"/>
      <c r="AB664" s="39"/>
      <c r="AC664" s="39"/>
      <c r="AD664" s="39"/>
      <c r="AE664" s="39"/>
      <c r="AR664" s="231" t="s">
        <v>313</v>
      </c>
      <c r="AT664" s="231" t="s">
        <v>202</v>
      </c>
      <c r="AU664" s="231" t="s">
        <v>109</v>
      </c>
      <c r="AY664" s="18" t="s">
        <v>199</v>
      </c>
      <c r="BE664" s="232">
        <f>IF(N664="základní",J664,0)</f>
        <v>0</v>
      </c>
      <c r="BF664" s="232">
        <f>IF(N664="snížená",J664,0)</f>
        <v>0</v>
      </c>
      <c r="BG664" s="232">
        <f>IF(N664="zákl. přenesená",J664,0)</f>
        <v>0</v>
      </c>
      <c r="BH664" s="232">
        <f>IF(N664="sníž. přenesená",J664,0)</f>
        <v>0</v>
      </c>
      <c r="BI664" s="232">
        <f>IF(N664="nulová",J664,0)</f>
        <v>0</v>
      </c>
      <c r="BJ664" s="18" t="s">
        <v>85</v>
      </c>
      <c r="BK664" s="232">
        <f>ROUND(I664*H664,2)</f>
        <v>0</v>
      </c>
      <c r="BL664" s="18" t="s">
        <v>313</v>
      </c>
      <c r="BM664" s="231" t="s">
        <v>1064</v>
      </c>
    </row>
    <row r="665" s="13" customFormat="1">
      <c r="A665" s="13"/>
      <c r="B665" s="233"/>
      <c r="C665" s="234"/>
      <c r="D665" s="235" t="s">
        <v>209</v>
      </c>
      <c r="E665" s="236" t="s">
        <v>1</v>
      </c>
      <c r="F665" s="237" t="s">
        <v>222</v>
      </c>
      <c r="G665" s="234"/>
      <c r="H665" s="236" t="s">
        <v>1</v>
      </c>
      <c r="I665" s="238"/>
      <c r="J665" s="234"/>
      <c r="K665" s="234"/>
      <c r="L665" s="239"/>
      <c r="M665" s="240"/>
      <c r="N665" s="241"/>
      <c r="O665" s="241"/>
      <c r="P665" s="241"/>
      <c r="Q665" s="241"/>
      <c r="R665" s="241"/>
      <c r="S665" s="241"/>
      <c r="T665" s="242"/>
      <c r="U665" s="13"/>
      <c r="V665" s="13"/>
      <c r="W665" s="13"/>
      <c r="X665" s="13"/>
      <c r="Y665" s="13"/>
      <c r="Z665" s="13"/>
      <c r="AA665" s="13"/>
      <c r="AB665" s="13"/>
      <c r="AC665" s="13"/>
      <c r="AD665" s="13"/>
      <c r="AE665" s="13"/>
      <c r="AT665" s="243" t="s">
        <v>209</v>
      </c>
      <c r="AU665" s="243" t="s">
        <v>109</v>
      </c>
      <c r="AV665" s="13" t="s">
        <v>85</v>
      </c>
      <c r="AW665" s="13" t="s">
        <v>33</v>
      </c>
      <c r="AX665" s="13" t="s">
        <v>77</v>
      </c>
      <c r="AY665" s="243" t="s">
        <v>199</v>
      </c>
    </row>
    <row r="666" s="14" customFormat="1">
      <c r="A666" s="14"/>
      <c r="B666" s="244"/>
      <c r="C666" s="245"/>
      <c r="D666" s="235" t="s">
        <v>209</v>
      </c>
      <c r="E666" s="246" t="s">
        <v>1</v>
      </c>
      <c r="F666" s="247" t="s">
        <v>1065</v>
      </c>
      <c r="G666" s="245"/>
      <c r="H666" s="248">
        <v>19.635000000000002</v>
      </c>
      <c r="I666" s="249"/>
      <c r="J666" s="245"/>
      <c r="K666" s="245"/>
      <c r="L666" s="250"/>
      <c r="M666" s="251"/>
      <c r="N666" s="252"/>
      <c r="O666" s="252"/>
      <c r="P666" s="252"/>
      <c r="Q666" s="252"/>
      <c r="R666" s="252"/>
      <c r="S666" s="252"/>
      <c r="T666" s="253"/>
      <c r="U666" s="14"/>
      <c r="V666" s="14"/>
      <c r="W666" s="14"/>
      <c r="X666" s="14"/>
      <c r="Y666" s="14"/>
      <c r="Z666" s="14"/>
      <c r="AA666" s="14"/>
      <c r="AB666" s="14"/>
      <c r="AC666" s="14"/>
      <c r="AD666" s="14"/>
      <c r="AE666" s="14"/>
      <c r="AT666" s="254" t="s">
        <v>209</v>
      </c>
      <c r="AU666" s="254" t="s">
        <v>109</v>
      </c>
      <c r="AV666" s="14" t="s">
        <v>87</v>
      </c>
      <c r="AW666" s="14" t="s">
        <v>33</v>
      </c>
      <c r="AX666" s="14" t="s">
        <v>77</v>
      </c>
      <c r="AY666" s="254" t="s">
        <v>199</v>
      </c>
    </row>
    <row r="667" s="14" customFormat="1">
      <c r="A667" s="14"/>
      <c r="B667" s="244"/>
      <c r="C667" s="245"/>
      <c r="D667" s="235" t="s">
        <v>209</v>
      </c>
      <c r="E667" s="246" t="s">
        <v>1</v>
      </c>
      <c r="F667" s="247" t="s">
        <v>1066</v>
      </c>
      <c r="G667" s="245"/>
      <c r="H667" s="248">
        <v>27.963000000000001</v>
      </c>
      <c r="I667" s="249"/>
      <c r="J667" s="245"/>
      <c r="K667" s="245"/>
      <c r="L667" s="250"/>
      <c r="M667" s="251"/>
      <c r="N667" s="252"/>
      <c r="O667" s="252"/>
      <c r="P667" s="252"/>
      <c r="Q667" s="252"/>
      <c r="R667" s="252"/>
      <c r="S667" s="252"/>
      <c r="T667" s="253"/>
      <c r="U667" s="14"/>
      <c r="V667" s="14"/>
      <c r="W667" s="14"/>
      <c r="X667" s="14"/>
      <c r="Y667" s="14"/>
      <c r="Z667" s="14"/>
      <c r="AA667" s="14"/>
      <c r="AB667" s="14"/>
      <c r="AC667" s="14"/>
      <c r="AD667" s="14"/>
      <c r="AE667" s="14"/>
      <c r="AT667" s="254" t="s">
        <v>209</v>
      </c>
      <c r="AU667" s="254" t="s">
        <v>109</v>
      </c>
      <c r="AV667" s="14" t="s">
        <v>87</v>
      </c>
      <c r="AW667" s="14" t="s">
        <v>33</v>
      </c>
      <c r="AX667" s="14" t="s">
        <v>77</v>
      </c>
      <c r="AY667" s="254" t="s">
        <v>199</v>
      </c>
    </row>
    <row r="668" s="14" customFormat="1">
      <c r="A668" s="14"/>
      <c r="B668" s="244"/>
      <c r="C668" s="245"/>
      <c r="D668" s="235" t="s">
        <v>209</v>
      </c>
      <c r="E668" s="246" t="s">
        <v>1</v>
      </c>
      <c r="F668" s="247" t="s">
        <v>152</v>
      </c>
      <c r="G668" s="245"/>
      <c r="H668" s="248">
        <v>47.597999999999999</v>
      </c>
      <c r="I668" s="249"/>
      <c r="J668" s="245"/>
      <c r="K668" s="245"/>
      <c r="L668" s="250"/>
      <c r="M668" s="251"/>
      <c r="N668" s="252"/>
      <c r="O668" s="252"/>
      <c r="P668" s="252"/>
      <c r="Q668" s="252"/>
      <c r="R668" s="252"/>
      <c r="S668" s="252"/>
      <c r="T668" s="253"/>
      <c r="U668" s="14"/>
      <c r="V668" s="14"/>
      <c r="W668" s="14"/>
      <c r="X668" s="14"/>
      <c r="Y668" s="14"/>
      <c r="Z668" s="14"/>
      <c r="AA668" s="14"/>
      <c r="AB668" s="14"/>
      <c r="AC668" s="14"/>
      <c r="AD668" s="14"/>
      <c r="AE668" s="14"/>
      <c r="AT668" s="254" t="s">
        <v>209</v>
      </c>
      <c r="AU668" s="254" t="s">
        <v>109</v>
      </c>
      <c r="AV668" s="14" t="s">
        <v>87</v>
      </c>
      <c r="AW668" s="14" t="s">
        <v>33</v>
      </c>
      <c r="AX668" s="14" t="s">
        <v>85</v>
      </c>
      <c r="AY668" s="254" t="s">
        <v>199</v>
      </c>
    </row>
    <row r="669" s="2" customFormat="1" ht="49.05" customHeight="1">
      <c r="A669" s="39"/>
      <c r="B669" s="40"/>
      <c r="C669" s="220" t="s">
        <v>1067</v>
      </c>
      <c r="D669" s="220" t="s">
        <v>202</v>
      </c>
      <c r="E669" s="221" t="s">
        <v>1068</v>
      </c>
      <c r="F669" s="222" t="s">
        <v>1069</v>
      </c>
      <c r="G669" s="223" t="s">
        <v>205</v>
      </c>
      <c r="H669" s="224">
        <v>117.05</v>
      </c>
      <c r="I669" s="225"/>
      <c r="J669" s="226">
        <f>ROUND(I669*H669,2)</f>
        <v>0</v>
      </c>
      <c r="K669" s="222" t="s">
        <v>206</v>
      </c>
      <c r="L669" s="45"/>
      <c r="M669" s="227" t="s">
        <v>1</v>
      </c>
      <c r="N669" s="228" t="s">
        <v>42</v>
      </c>
      <c r="O669" s="92"/>
      <c r="P669" s="229">
        <f>O669*H669</f>
        <v>0</v>
      </c>
      <c r="Q669" s="229">
        <v>1.0000000000000001E-05</v>
      </c>
      <c r="R669" s="229">
        <f>Q669*H669</f>
        <v>0.0011705000000000001</v>
      </c>
      <c r="S669" s="229">
        <v>0</v>
      </c>
      <c r="T669" s="230">
        <f>S669*H669</f>
        <v>0</v>
      </c>
      <c r="U669" s="39"/>
      <c r="V669" s="39"/>
      <c r="W669" s="39"/>
      <c r="X669" s="39"/>
      <c r="Y669" s="39"/>
      <c r="Z669" s="39"/>
      <c r="AA669" s="39"/>
      <c r="AB669" s="39"/>
      <c r="AC669" s="39"/>
      <c r="AD669" s="39"/>
      <c r="AE669" s="39"/>
      <c r="AR669" s="231" t="s">
        <v>313</v>
      </c>
      <c r="AT669" s="231" t="s">
        <v>202</v>
      </c>
      <c r="AU669" s="231" t="s">
        <v>109</v>
      </c>
      <c r="AY669" s="18" t="s">
        <v>199</v>
      </c>
      <c r="BE669" s="232">
        <f>IF(N669="základní",J669,0)</f>
        <v>0</v>
      </c>
      <c r="BF669" s="232">
        <f>IF(N669="snížená",J669,0)</f>
        <v>0</v>
      </c>
      <c r="BG669" s="232">
        <f>IF(N669="zákl. přenesená",J669,0)</f>
        <v>0</v>
      </c>
      <c r="BH669" s="232">
        <f>IF(N669="sníž. přenesená",J669,0)</f>
        <v>0</v>
      </c>
      <c r="BI669" s="232">
        <f>IF(N669="nulová",J669,0)</f>
        <v>0</v>
      </c>
      <c r="BJ669" s="18" t="s">
        <v>85</v>
      </c>
      <c r="BK669" s="232">
        <f>ROUND(I669*H669,2)</f>
        <v>0</v>
      </c>
      <c r="BL669" s="18" t="s">
        <v>313</v>
      </c>
      <c r="BM669" s="231" t="s">
        <v>1070</v>
      </c>
    </row>
    <row r="670" s="13" customFormat="1">
      <c r="A670" s="13"/>
      <c r="B670" s="233"/>
      <c r="C670" s="234"/>
      <c r="D670" s="235" t="s">
        <v>209</v>
      </c>
      <c r="E670" s="236" t="s">
        <v>1</v>
      </c>
      <c r="F670" s="237" t="s">
        <v>222</v>
      </c>
      <c r="G670" s="234"/>
      <c r="H670" s="236" t="s">
        <v>1</v>
      </c>
      <c r="I670" s="238"/>
      <c r="J670" s="234"/>
      <c r="K670" s="234"/>
      <c r="L670" s="239"/>
      <c r="M670" s="240"/>
      <c r="N670" s="241"/>
      <c r="O670" s="241"/>
      <c r="P670" s="241"/>
      <c r="Q670" s="241"/>
      <c r="R670" s="241"/>
      <c r="S670" s="241"/>
      <c r="T670" s="242"/>
      <c r="U670" s="13"/>
      <c r="V670" s="13"/>
      <c r="W670" s="13"/>
      <c r="X670" s="13"/>
      <c r="Y670" s="13"/>
      <c r="Z670" s="13"/>
      <c r="AA670" s="13"/>
      <c r="AB670" s="13"/>
      <c r="AC670" s="13"/>
      <c r="AD670" s="13"/>
      <c r="AE670" s="13"/>
      <c r="AT670" s="243" t="s">
        <v>209</v>
      </c>
      <c r="AU670" s="243" t="s">
        <v>109</v>
      </c>
      <c r="AV670" s="13" t="s">
        <v>85</v>
      </c>
      <c r="AW670" s="13" t="s">
        <v>33</v>
      </c>
      <c r="AX670" s="13" t="s">
        <v>77</v>
      </c>
      <c r="AY670" s="243" t="s">
        <v>199</v>
      </c>
    </row>
    <row r="671" s="14" customFormat="1">
      <c r="A671" s="14"/>
      <c r="B671" s="244"/>
      <c r="C671" s="245"/>
      <c r="D671" s="235" t="s">
        <v>209</v>
      </c>
      <c r="E671" s="246" t="s">
        <v>1</v>
      </c>
      <c r="F671" s="247" t="s">
        <v>1071</v>
      </c>
      <c r="G671" s="245"/>
      <c r="H671" s="248">
        <v>78.540000000000006</v>
      </c>
      <c r="I671" s="249"/>
      <c r="J671" s="245"/>
      <c r="K671" s="245"/>
      <c r="L671" s="250"/>
      <c r="M671" s="251"/>
      <c r="N671" s="252"/>
      <c r="O671" s="252"/>
      <c r="P671" s="252"/>
      <c r="Q671" s="252"/>
      <c r="R671" s="252"/>
      <c r="S671" s="252"/>
      <c r="T671" s="253"/>
      <c r="U671" s="14"/>
      <c r="V671" s="14"/>
      <c r="W671" s="14"/>
      <c r="X671" s="14"/>
      <c r="Y671" s="14"/>
      <c r="Z671" s="14"/>
      <c r="AA671" s="14"/>
      <c r="AB671" s="14"/>
      <c r="AC671" s="14"/>
      <c r="AD671" s="14"/>
      <c r="AE671" s="14"/>
      <c r="AT671" s="254" t="s">
        <v>209</v>
      </c>
      <c r="AU671" s="254" t="s">
        <v>109</v>
      </c>
      <c r="AV671" s="14" t="s">
        <v>87</v>
      </c>
      <c r="AW671" s="14" t="s">
        <v>33</v>
      </c>
      <c r="AX671" s="14" t="s">
        <v>77</v>
      </c>
      <c r="AY671" s="254" t="s">
        <v>199</v>
      </c>
    </row>
    <row r="672" s="14" customFormat="1">
      <c r="A672" s="14"/>
      <c r="B672" s="244"/>
      <c r="C672" s="245"/>
      <c r="D672" s="235" t="s">
        <v>209</v>
      </c>
      <c r="E672" s="246" t="s">
        <v>1</v>
      </c>
      <c r="F672" s="247" t="s">
        <v>1072</v>
      </c>
      <c r="G672" s="245"/>
      <c r="H672" s="248">
        <v>38.509999999999998</v>
      </c>
      <c r="I672" s="249"/>
      <c r="J672" s="245"/>
      <c r="K672" s="245"/>
      <c r="L672" s="250"/>
      <c r="M672" s="251"/>
      <c r="N672" s="252"/>
      <c r="O672" s="252"/>
      <c r="P672" s="252"/>
      <c r="Q672" s="252"/>
      <c r="R672" s="252"/>
      <c r="S672" s="252"/>
      <c r="T672" s="253"/>
      <c r="U672" s="14"/>
      <c r="V672" s="14"/>
      <c r="W672" s="14"/>
      <c r="X672" s="14"/>
      <c r="Y672" s="14"/>
      <c r="Z672" s="14"/>
      <c r="AA672" s="14"/>
      <c r="AB672" s="14"/>
      <c r="AC672" s="14"/>
      <c r="AD672" s="14"/>
      <c r="AE672" s="14"/>
      <c r="AT672" s="254" t="s">
        <v>209</v>
      </c>
      <c r="AU672" s="254" t="s">
        <v>109</v>
      </c>
      <c r="AV672" s="14" t="s">
        <v>87</v>
      </c>
      <c r="AW672" s="14" t="s">
        <v>33</v>
      </c>
      <c r="AX672" s="14" t="s">
        <v>77</v>
      </c>
      <c r="AY672" s="254" t="s">
        <v>199</v>
      </c>
    </row>
    <row r="673" s="14" customFormat="1">
      <c r="A673" s="14"/>
      <c r="B673" s="244"/>
      <c r="C673" s="245"/>
      <c r="D673" s="235" t="s">
        <v>209</v>
      </c>
      <c r="E673" s="246" t="s">
        <v>1</v>
      </c>
      <c r="F673" s="247" t="s">
        <v>155</v>
      </c>
      <c r="G673" s="245"/>
      <c r="H673" s="248">
        <v>117.05</v>
      </c>
      <c r="I673" s="249"/>
      <c r="J673" s="245"/>
      <c r="K673" s="245"/>
      <c r="L673" s="250"/>
      <c r="M673" s="251"/>
      <c r="N673" s="252"/>
      <c r="O673" s="252"/>
      <c r="P673" s="252"/>
      <c r="Q673" s="252"/>
      <c r="R673" s="252"/>
      <c r="S673" s="252"/>
      <c r="T673" s="253"/>
      <c r="U673" s="14"/>
      <c r="V673" s="14"/>
      <c r="W673" s="14"/>
      <c r="X673" s="14"/>
      <c r="Y673" s="14"/>
      <c r="Z673" s="14"/>
      <c r="AA673" s="14"/>
      <c r="AB673" s="14"/>
      <c r="AC673" s="14"/>
      <c r="AD673" s="14"/>
      <c r="AE673" s="14"/>
      <c r="AT673" s="254" t="s">
        <v>209</v>
      </c>
      <c r="AU673" s="254" t="s">
        <v>109</v>
      </c>
      <c r="AV673" s="14" t="s">
        <v>87</v>
      </c>
      <c r="AW673" s="14" t="s">
        <v>33</v>
      </c>
      <c r="AX673" s="14" t="s">
        <v>85</v>
      </c>
      <c r="AY673" s="254" t="s">
        <v>199</v>
      </c>
    </row>
    <row r="674" s="2" customFormat="1" ht="24.15" customHeight="1">
      <c r="A674" s="39"/>
      <c r="B674" s="40"/>
      <c r="C674" s="220" t="s">
        <v>1073</v>
      </c>
      <c r="D674" s="220" t="s">
        <v>202</v>
      </c>
      <c r="E674" s="221" t="s">
        <v>1074</v>
      </c>
      <c r="F674" s="222" t="s">
        <v>1075</v>
      </c>
      <c r="G674" s="223" t="s">
        <v>242</v>
      </c>
      <c r="H674" s="224">
        <v>47.597999999999999</v>
      </c>
      <c r="I674" s="225"/>
      <c r="J674" s="226">
        <f>ROUND(I674*H674,2)</f>
        <v>0</v>
      </c>
      <c r="K674" s="222" t="s">
        <v>206</v>
      </c>
      <c r="L674" s="45"/>
      <c r="M674" s="227" t="s">
        <v>1</v>
      </c>
      <c r="N674" s="228" t="s">
        <v>42</v>
      </c>
      <c r="O674" s="92"/>
      <c r="P674" s="229">
        <f>O674*H674</f>
        <v>0</v>
      </c>
      <c r="Q674" s="229">
        <v>0</v>
      </c>
      <c r="R674" s="229">
        <f>Q674*H674</f>
        <v>0</v>
      </c>
      <c r="S674" s="229">
        <v>0</v>
      </c>
      <c r="T674" s="230">
        <f>S674*H674</f>
        <v>0</v>
      </c>
      <c r="U674" s="39"/>
      <c r="V674" s="39"/>
      <c r="W674" s="39"/>
      <c r="X674" s="39"/>
      <c r="Y674" s="39"/>
      <c r="Z674" s="39"/>
      <c r="AA674" s="39"/>
      <c r="AB674" s="39"/>
      <c r="AC674" s="39"/>
      <c r="AD674" s="39"/>
      <c r="AE674" s="39"/>
      <c r="AR674" s="231" t="s">
        <v>313</v>
      </c>
      <c r="AT674" s="231" t="s">
        <v>202</v>
      </c>
      <c r="AU674" s="231" t="s">
        <v>109</v>
      </c>
      <c r="AY674" s="18" t="s">
        <v>199</v>
      </c>
      <c r="BE674" s="232">
        <f>IF(N674="základní",J674,0)</f>
        <v>0</v>
      </c>
      <c r="BF674" s="232">
        <f>IF(N674="snížená",J674,0)</f>
        <v>0</v>
      </c>
      <c r="BG674" s="232">
        <f>IF(N674="zákl. přenesená",J674,0)</f>
        <v>0</v>
      </c>
      <c r="BH674" s="232">
        <f>IF(N674="sníž. přenesená",J674,0)</f>
        <v>0</v>
      </c>
      <c r="BI674" s="232">
        <f>IF(N674="nulová",J674,0)</f>
        <v>0</v>
      </c>
      <c r="BJ674" s="18" t="s">
        <v>85</v>
      </c>
      <c r="BK674" s="232">
        <f>ROUND(I674*H674,2)</f>
        <v>0</v>
      </c>
      <c r="BL674" s="18" t="s">
        <v>313</v>
      </c>
      <c r="BM674" s="231" t="s">
        <v>1076</v>
      </c>
    </row>
    <row r="675" s="2" customFormat="1" ht="24.15" customHeight="1">
      <c r="A675" s="39"/>
      <c r="B675" s="40"/>
      <c r="C675" s="220" t="s">
        <v>1077</v>
      </c>
      <c r="D675" s="220" t="s">
        <v>202</v>
      </c>
      <c r="E675" s="221" t="s">
        <v>1078</v>
      </c>
      <c r="F675" s="222" t="s">
        <v>1079</v>
      </c>
      <c r="G675" s="223" t="s">
        <v>242</v>
      </c>
      <c r="H675" s="224">
        <v>73.501000000000005</v>
      </c>
      <c r="I675" s="225"/>
      <c r="J675" s="226">
        <f>ROUND(I675*H675,2)</f>
        <v>0</v>
      </c>
      <c r="K675" s="222" t="s">
        <v>1</v>
      </c>
      <c r="L675" s="45"/>
      <c r="M675" s="227" t="s">
        <v>1</v>
      </c>
      <c r="N675" s="228" t="s">
        <v>42</v>
      </c>
      <c r="O675" s="92"/>
      <c r="P675" s="229">
        <f>O675*H675</f>
        <v>0</v>
      </c>
      <c r="Q675" s="229">
        <v>0</v>
      </c>
      <c r="R675" s="229">
        <f>Q675*H675</f>
        <v>0</v>
      </c>
      <c r="S675" s="229">
        <v>0</v>
      </c>
      <c r="T675" s="230">
        <f>S675*H675</f>
        <v>0</v>
      </c>
      <c r="U675" s="39"/>
      <c r="V675" s="39"/>
      <c r="W675" s="39"/>
      <c r="X675" s="39"/>
      <c r="Y675" s="39"/>
      <c r="Z675" s="39"/>
      <c r="AA675" s="39"/>
      <c r="AB675" s="39"/>
      <c r="AC675" s="39"/>
      <c r="AD675" s="39"/>
      <c r="AE675" s="39"/>
      <c r="AR675" s="231" t="s">
        <v>313</v>
      </c>
      <c r="AT675" s="231" t="s">
        <v>202</v>
      </c>
      <c r="AU675" s="231" t="s">
        <v>109</v>
      </c>
      <c r="AY675" s="18" t="s">
        <v>199</v>
      </c>
      <c r="BE675" s="232">
        <f>IF(N675="základní",J675,0)</f>
        <v>0</v>
      </c>
      <c r="BF675" s="232">
        <f>IF(N675="snížená",J675,0)</f>
        <v>0</v>
      </c>
      <c r="BG675" s="232">
        <f>IF(N675="zákl. přenesená",J675,0)</f>
        <v>0</v>
      </c>
      <c r="BH675" s="232">
        <f>IF(N675="sníž. přenesená",J675,0)</f>
        <v>0</v>
      </c>
      <c r="BI675" s="232">
        <f>IF(N675="nulová",J675,0)</f>
        <v>0</v>
      </c>
      <c r="BJ675" s="18" t="s">
        <v>85</v>
      </c>
      <c r="BK675" s="232">
        <f>ROUND(I675*H675,2)</f>
        <v>0</v>
      </c>
      <c r="BL675" s="18" t="s">
        <v>313</v>
      </c>
      <c r="BM675" s="231" t="s">
        <v>1080</v>
      </c>
    </row>
    <row r="676" s="13" customFormat="1">
      <c r="A676" s="13"/>
      <c r="B676" s="233"/>
      <c r="C676" s="234"/>
      <c r="D676" s="235" t="s">
        <v>209</v>
      </c>
      <c r="E676" s="236" t="s">
        <v>1</v>
      </c>
      <c r="F676" s="237" t="s">
        <v>222</v>
      </c>
      <c r="G676" s="234"/>
      <c r="H676" s="236" t="s">
        <v>1</v>
      </c>
      <c r="I676" s="238"/>
      <c r="J676" s="234"/>
      <c r="K676" s="234"/>
      <c r="L676" s="239"/>
      <c r="M676" s="240"/>
      <c r="N676" s="241"/>
      <c r="O676" s="241"/>
      <c r="P676" s="241"/>
      <c r="Q676" s="241"/>
      <c r="R676" s="241"/>
      <c r="S676" s="241"/>
      <c r="T676" s="242"/>
      <c r="U676" s="13"/>
      <c r="V676" s="13"/>
      <c r="W676" s="13"/>
      <c r="X676" s="13"/>
      <c r="Y676" s="13"/>
      <c r="Z676" s="13"/>
      <c r="AA676" s="13"/>
      <c r="AB676" s="13"/>
      <c r="AC676" s="13"/>
      <c r="AD676" s="13"/>
      <c r="AE676" s="13"/>
      <c r="AT676" s="243" t="s">
        <v>209</v>
      </c>
      <c r="AU676" s="243" t="s">
        <v>109</v>
      </c>
      <c r="AV676" s="13" t="s">
        <v>85</v>
      </c>
      <c r="AW676" s="13" t="s">
        <v>33</v>
      </c>
      <c r="AX676" s="13" t="s">
        <v>77</v>
      </c>
      <c r="AY676" s="243" t="s">
        <v>199</v>
      </c>
    </row>
    <row r="677" s="14" customFormat="1">
      <c r="A677" s="14"/>
      <c r="B677" s="244"/>
      <c r="C677" s="245"/>
      <c r="D677" s="235" t="s">
        <v>209</v>
      </c>
      <c r="E677" s="246" t="s">
        <v>1</v>
      </c>
      <c r="F677" s="247" t="s">
        <v>224</v>
      </c>
      <c r="G677" s="245"/>
      <c r="H677" s="248">
        <v>73.501000000000005</v>
      </c>
      <c r="I677" s="249"/>
      <c r="J677" s="245"/>
      <c r="K677" s="245"/>
      <c r="L677" s="250"/>
      <c r="M677" s="251"/>
      <c r="N677" s="252"/>
      <c r="O677" s="252"/>
      <c r="P677" s="252"/>
      <c r="Q677" s="252"/>
      <c r="R677" s="252"/>
      <c r="S677" s="252"/>
      <c r="T677" s="253"/>
      <c r="U677" s="14"/>
      <c r="V677" s="14"/>
      <c r="W677" s="14"/>
      <c r="X677" s="14"/>
      <c r="Y677" s="14"/>
      <c r="Z677" s="14"/>
      <c r="AA677" s="14"/>
      <c r="AB677" s="14"/>
      <c r="AC677" s="14"/>
      <c r="AD677" s="14"/>
      <c r="AE677" s="14"/>
      <c r="AT677" s="254" t="s">
        <v>209</v>
      </c>
      <c r="AU677" s="254" t="s">
        <v>109</v>
      </c>
      <c r="AV677" s="14" t="s">
        <v>87</v>
      </c>
      <c r="AW677" s="14" t="s">
        <v>33</v>
      </c>
      <c r="AX677" s="14" t="s">
        <v>77</v>
      </c>
      <c r="AY677" s="254" t="s">
        <v>199</v>
      </c>
    </row>
    <row r="678" s="14" customFormat="1">
      <c r="A678" s="14"/>
      <c r="B678" s="244"/>
      <c r="C678" s="245"/>
      <c r="D678" s="235" t="s">
        <v>209</v>
      </c>
      <c r="E678" s="246" t="s">
        <v>1</v>
      </c>
      <c r="F678" s="247" t="s">
        <v>158</v>
      </c>
      <c r="G678" s="245"/>
      <c r="H678" s="248">
        <v>73.501000000000005</v>
      </c>
      <c r="I678" s="249"/>
      <c r="J678" s="245"/>
      <c r="K678" s="245"/>
      <c r="L678" s="250"/>
      <c r="M678" s="251"/>
      <c r="N678" s="252"/>
      <c r="O678" s="252"/>
      <c r="P678" s="252"/>
      <c r="Q678" s="252"/>
      <c r="R678" s="252"/>
      <c r="S678" s="252"/>
      <c r="T678" s="253"/>
      <c r="U678" s="14"/>
      <c r="V678" s="14"/>
      <c r="W678" s="14"/>
      <c r="X678" s="14"/>
      <c r="Y678" s="14"/>
      <c r="Z678" s="14"/>
      <c r="AA678" s="14"/>
      <c r="AB678" s="14"/>
      <c r="AC678" s="14"/>
      <c r="AD678" s="14"/>
      <c r="AE678" s="14"/>
      <c r="AT678" s="254" t="s">
        <v>209</v>
      </c>
      <c r="AU678" s="254" t="s">
        <v>109</v>
      </c>
      <c r="AV678" s="14" t="s">
        <v>87</v>
      </c>
      <c r="AW678" s="14" t="s">
        <v>33</v>
      </c>
      <c r="AX678" s="14" t="s">
        <v>85</v>
      </c>
      <c r="AY678" s="254" t="s">
        <v>199</v>
      </c>
    </row>
    <row r="679" s="12" customFormat="1" ht="22.8" customHeight="1">
      <c r="A679" s="12"/>
      <c r="B679" s="204"/>
      <c r="C679" s="205"/>
      <c r="D679" s="206" t="s">
        <v>76</v>
      </c>
      <c r="E679" s="218" t="s">
        <v>1081</v>
      </c>
      <c r="F679" s="218" t="s">
        <v>1082</v>
      </c>
      <c r="G679" s="205"/>
      <c r="H679" s="205"/>
      <c r="I679" s="208"/>
      <c r="J679" s="219">
        <f>BK679</f>
        <v>0</v>
      </c>
      <c r="K679" s="205"/>
      <c r="L679" s="210"/>
      <c r="M679" s="211"/>
      <c r="N679" s="212"/>
      <c r="O679" s="212"/>
      <c r="P679" s="213">
        <f>SUM(P680:P682)</f>
        <v>0</v>
      </c>
      <c r="Q679" s="212"/>
      <c r="R679" s="213">
        <f>SUM(R680:R682)</f>
        <v>0.0074927100000000005</v>
      </c>
      <c r="S679" s="212"/>
      <c r="T679" s="214">
        <f>SUM(T680:T682)</f>
        <v>0</v>
      </c>
      <c r="U679" s="12"/>
      <c r="V679" s="12"/>
      <c r="W679" s="12"/>
      <c r="X679" s="12"/>
      <c r="Y679" s="12"/>
      <c r="Z679" s="12"/>
      <c r="AA679" s="12"/>
      <c r="AB679" s="12"/>
      <c r="AC679" s="12"/>
      <c r="AD679" s="12"/>
      <c r="AE679" s="12"/>
      <c r="AR679" s="215" t="s">
        <v>87</v>
      </c>
      <c r="AT679" s="216" t="s">
        <v>76</v>
      </c>
      <c r="AU679" s="216" t="s">
        <v>85</v>
      </c>
      <c r="AY679" s="215" t="s">
        <v>199</v>
      </c>
      <c r="BK679" s="217">
        <f>SUM(BK680:BK682)</f>
        <v>0</v>
      </c>
    </row>
    <row r="680" s="2" customFormat="1" ht="37.8" customHeight="1">
      <c r="A680" s="39"/>
      <c r="B680" s="40"/>
      <c r="C680" s="220" t="s">
        <v>1083</v>
      </c>
      <c r="D680" s="220" t="s">
        <v>202</v>
      </c>
      <c r="E680" s="221" t="s">
        <v>1084</v>
      </c>
      <c r="F680" s="222" t="s">
        <v>1085</v>
      </c>
      <c r="G680" s="223" t="s">
        <v>242</v>
      </c>
      <c r="H680" s="224">
        <v>249.75700000000001</v>
      </c>
      <c r="I680" s="225"/>
      <c r="J680" s="226">
        <f>ROUND(I680*H680,2)</f>
        <v>0</v>
      </c>
      <c r="K680" s="222" t="s">
        <v>206</v>
      </c>
      <c r="L680" s="45"/>
      <c r="M680" s="227" t="s">
        <v>1</v>
      </c>
      <c r="N680" s="228" t="s">
        <v>42</v>
      </c>
      <c r="O680" s="92"/>
      <c r="P680" s="229">
        <f>O680*H680</f>
        <v>0</v>
      </c>
      <c r="Q680" s="229">
        <v>3.0000000000000001E-05</v>
      </c>
      <c r="R680" s="229">
        <f>Q680*H680</f>
        <v>0.0074927100000000005</v>
      </c>
      <c r="S680" s="229">
        <v>0</v>
      </c>
      <c r="T680" s="230">
        <f>S680*H680</f>
        <v>0</v>
      </c>
      <c r="U680" s="39"/>
      <c r="V680" s="39"/>
      <c r="W680" s="39"/>
      <c r="X680" s="39"/>
      <c r="Y680" s="39"/>
      <c r="Z680" s="39"/>
      <c r="AA680" s="39"/>
      <c r="AB680" s="39"/>
      <c r="AC680" s="39"/>
      <c r="AD680" s="39"/>
      <c r="AE680" s="39"/>
      <c r="AR680" s="231" t="s">
        <v>313</v>
      </c>
      <c r="AT680" s="231" t="s">
        <v>202</v>
      </c>
      <c r="AU680" s="231" t="s">
        <v>87</v>
      </c>
      <c r="AY680" s="18" t="s">
        <v>199</v>
      </c>
      <c r="BE680" s="232">
        <f>IF(N680="základní",J680,0)</f>
        <v>0</v>
      </c>
      <c r="BF680" s="232">
        <f>IF(N680="snížená",J680,0)</f>
        <v>0</v>
      </c>
      <c r="BG680" s="232">
        <f>IF(N680="zákl. přenesená",J680,0)</f>
        <v>0</v>
      </c>
      <c r="BH680" s="232">
        <f>IF(N680="sníž. přenesená",J680,0)</f>
        <v>0</v>
      </c>
      <c r="BI680" s="232">
        <f>IF(N680="nulová",J680,0)</f>
        <v>0</v>
      </c>
      <c r="BJ680" s="18" t="s">
        <v>85</v>
      </c>
      <c r="BK680" s="232">
        <f>ROUND(I680*H680,2)</f>
        <v>0</v>
      </c>
      <c r="BL680" s="18" t="s">
        <v>313</v>
      </c>
      <c r="BM680" s="231" t="s">
        <v>1086</v>
      </c>
    </row>
    <row r="681" s="13" customFormat="1">
      <c r="A681" s="13"/>
      <c r="B681" s="233"/>
      <c r="C681" s="234"/>
      <c r="D681" s="235" t="s">
        <v>209</v>
      </c>
      <c r="E681" s="236" t="s">
        <v>1</v>
      </c>
      <c r="F681" s="237" t="s">
        <v>1087</v>
      </c>
      <c r="G681" s="234"/>
      <c r="H681" s="236" t="s">
        <v>1</v>
      </c>
      <c r="I681" s="238"/>
      <c r="J681" s="234"/>
      <c r="K681" s="234"/>
      <c r="L681" s="239"/>
      <c r="M681" s="240"/>
      <c r="N681" s="241"/>
      <c r="O681" s="241"/>
      <c r="P681" s="241"/>
      <c r="Q681" s="241"/>
      <c r="R681" s="241"/>
      <c r="S681" s="241"/>
      <c r="T681" s="242"/>
      <c r="U681" s="13"/>
      <c r="V681" s="13"/>
      <c r="W681" s="13"/>
      <c r="X681" s="13"/>
      <c r="Y681" s="13"/>
      <c r="Z681" s="13"/>
      <c r="AA681" s="13"/>
      <c r="AB681" s="13"/>
      <c r="AC681" s="13"/>
      <c r="AD681" s="13"/>
      <c r="AE681" s="13"/>
      <c r="AT681" s="243" t="s">
        <v>209</v>
      </c>
      <c r="AU681" s="243" t="s">
        <v>87</v>
      </c>
      <c r="AV681" s="13" t="s">
        <v>85</v>
      </c>
      <c r="AW681" s="13" t="s">
        <v>33</v>
      </c>
      <c r="AX681" s="13" t="s">
        <v>77</v>
      </c>
      <c r="AY681" s="243" t="s">
        <v>199</v>
      </c>
    </row>
    <row r="682" s="14" customFormat="1">
      <c r="A682" s="14"/>
      <c r="B682" s="244"/>
      <c r="C682" s="245"/>
      <c r="D682" s="235" t="s">
        <v>209</v>
      </c>
      <c r="E682" s="246" t="s">
        <v>1</v>
      </c>
      <c r="F682" s="247" t="s">
        <v>142</v>
      </c>
      <c r="G682" s="245"/>
      <c r="H682" s="248">
        <v>249.75700000000001</v>
      </c>
      <c r="I682" s="249"/>
      <c r="J682" s="245"/>
      <c r="K682" s="245"/>
      <c r="L682" s="250"/>
      <c r="M682" s="251"/>
      <c r="N682" s="252"/>
      <c r="O682" s="252"/>
      <c r="P682" s="252"/>
      <c r="Q682" s="252"/>
      <c r="R682" s="252"/>
      <c r="S682" s="252"/>
      <c r="T682" s="253"/>
      <c r="U682" s="14"/>
      <c r="V682" s="14"/>
      <c r="W682" s="14"/>
      <c r="X682" s="14"/>
      <c r="Y682" s="14"/>
      <c r="Z682" s="14"/>
      <c r="AA682" s="14"/>
      <c r="AB682" s="14"/>
      <c r="AC682" s="14"/>
      <c r="AD682" s="14"/>
      <c r="AE682" s="14"/>
      <c r="AT682" s="254" t="s">
        <v>209</v>
      </c>
      <c r="AU682" s="254" t="s">
        <v>87</v>
      </c>
      <c r="AV682" s="14" t="s">
        <v>87</v>
      </c>
      <c r="AW682" s="14" t="s">
        <v>33</v>
      </c>
      <c r="AX682" s="14" t="s">
        <v>85</v>
      </c>
      <c r="AY682" s="254" t="s">
        <v>199</v>
      </c>
    </row>
    <row r="683" s="12" customFormat="1" ht="25.92" customHeight="1">
      <c r="A683" s="12"/>
      <c r="B683" s="204"/>
      <c r="C683" s="205"/>
      <c r="D683" s="206" t="s">
        <v>76</v>
      </c>
      <c r="E683" s="207" t="s">
        <v>1088</v>
      </c>
      <c r="F683" s="207" t="s">
        <v>1089</v>
      </c>
      <c r="G683" s="205"/>
      <c r="H683" s="205"/>
      <c r="I683" s="208"/>
      <c r="J683" s="209">
        <f>BK683</f>
        <v>0</v>
      </c>
      <c r="K683" s="205"/>
      <c r="L683" s="210"/>
      <c r="M683" s="211"/>
      <c r="N683" s="212"/>
      <c r="O683" s="212"/>
      <c r="P683" s="213">
        <f>SUM(P684:P686)</f>
        <v>0</v>
      </c>
      <c r="Q683" s="212"/>
      <c r="R683" s="213">
        <f>SUM(R684:R686)</f>
        <v>0</v>
      </c>
      <c r="S683" s="212"/>
      <c r="T683" s="214">
        <f>SUM(T684:T686)</f>
        <v>0</v>
      </c>
      <c r="U683" s="12"/>
      <c r="V683" s="12"/>
      <c r="W683" s="12"/>
      <c r="X683" s="12"/>
      <c r="Y683" s="12"/>
      <c r="Z683" s="12"/>
      <c r="AA683" s="12"/>
      <c r="AB683" s="12"/>
      <c r="AC683" s="12"/>
      <c r="AD683" s="12"/>
      <c r="AE683" s="12"/>
      <c r="AR683" s="215" t="s">
        <v>207</v>
      </c>
      <c r="AT683" s="216" t="s">
        <v>76</v>
      </c>
      <c r="AU683" s="216" t="s">
        <v>77</v>
      </c>
      <c r="AY683" s="215" t="s">
        <v>199</v>
      </c>
      <c r="BK683" s="217">
        <f>SUM(BK684:BK686)</f>
        <v>0</v>
      </c>
    </row>
    <row r="684" s="2" customFormat="1" ht="24.15" customHeight="1">
      <c r="A684" s="39"/>
      <c r="B684" s="40"/>
      <c r="C684" s="220" t="s">
        <v>1090</v>
      </c>
      <c r="D684" s="220" t="s">
        <v>202</v>
      </c>
      <c r="E684" s="221" t="s">
        <v>1091</v>
      </c>
      <c r="F684" s="222" t="s">
        <v>1092</v>
      </c>
      <c r="G684" s="223" t="s">
        <v>1093</v>
      </c>
      <c r="H684" s="224">
        <v>10</v>
      </c>
      <c r="I684" s="225"/>
      <c r="J684" s="226">
        <f>ROUND(I684*H684,2)</f>
        <v>0</v>
      </c>
      <c r="K684" s="222" t="s">
        <v>206</v>
      </c>
      <c r="L684" s="45"/>
      <c r="M684" s="227" t="s">
        <v>1</v>
      </c>
      <c r="N684" s="228" t="s">
        <v>42</v>
      </c>
      <c r="O684" s="92"/>
      <c r="P684" s="229">
        <f>O684*H684</f>
        <v>0</v>
      </c>
      <c r="Q684" s="229">
        <v>0</v>
      </c>
      <c r="R684" s="229">
        <f>Q684*H684</f>
        <v>0</v>
      </c>
      <c r="S684" s="229">
        <v>0</v>
      </c>
      <c r="T684" s="230">
        <f>S684*H684</f>
        <v>0</v>
      </c>
      <c r="U684" s="39"/>
      <c r="V684" s="39"/>
      <c r="W684" s="39"/>
      <c r="X684" s="39"/>
      <c r="Y684" s="39"/>
      <c r="Z684" s="39"/>
      <c r="AA684" s="39"/>
      <c r="AB684" s="39"/>
      <c r="AC684" s="39"/>
      <c r="AD684" s="39"/>
      <c r="AE684" s="39"/>
      <c r="AR684" s="231" t="s">
        <v>1094</v>
      </c>
      <c r="AT684" s="231" t="s">
        <v>202</v>
      </c>
      <c r="AU684" s="231" t="s">
        <v>85</v>
      </c>
      <c r="AY684" s="18" t="s">
        <v>199</v>
      </c>
      <c r="BE684" s="232">
        <f>IF(N684="základní",J684,0)</f>
        <v>0</v>
      </c>
      <c r="BF684" s="232">
        <f>IF(N684="snížená",J684,0)</f>
        <v>0</v>
      </c>
      <c r="BG684" s="232">
        <f>IF(N684="zákl. přenesená",J684,0)</f>
        <v>0</v>
      </c>
      <c r="BH684" s="232">
        <f>IF(N684="sníž. přenesená",J684,0)</f>
        <v>0</v>
      </c>
      <c r="BI684" s="232">
        <f>IF(N684="nulová",J684,0)</f>
        <v>0</v>
      </c>
      <c r="BJ684" s="18" t="s">
        <v>85</v>
      </c>
      <c r="BK684" s="232">
        <f>ROUND(I684*H684,2)</f>
        <v>0</v>
      </c>
      <c r="BL684" s="18" t="s">
        <v>1094</v>
      </c>
      <c r="BM684" s="231" t="s">
        <v>1095</v>
      </c>
    </row>
    <row r="685" s="13" customFormat="1">
      <c r="A685" s="13"/>
      <c r="B685" s="233"/>
      <c r="C685" s="234"/>
      <c r="D685" s="235" t="s">
        <v>209</v>
      </c>
      <c r="E685" s="236" t="s">
        <v>1</v>
      </c>
      <c r="F685" s="237" t="s">
        <v>1096</v>
      </c>
      <c r="G685" s="234"/>
      <c r="H685" s="236" t="s">
        <v>1</v>
      </c>
      <c r="I685" s="238"/>
      <c r="J685" s="234"/>
      <c r="K685" s="234"/>
      <c r="L685" s="239"/>
      <c r="M685" s="240"/>
      <c r="N685" s="241"/>
      <c r="O685" s="241"/>
      <c r="P685" s="241"/>
      <c r="Q685" s="241"/>
      <c r="R685" s="241"/>
      <c r="S685" s="241"/>
      <c r="T685" s="242"/>
      <c r="U685" s="13"/>
      <c r="V685" s="13"/>
      <c r="W685" s="13"/>
      <c r="X685" s="13"/>
      <c r="Y685" s="13"/>
      <c r="Z685" s="13"/>
      <c r="AA685" s="13"/>
      <c r="AB685" s="13"/>
      <c r="AC685" s="13"/>
      <c r="AD685" s="13"/>
      <c r="AE685" s="13"/>
      <c r="AT685" s="243" t="s">
        <v>209</v>
      </c>
      <c r="AU685" s="243" t="s">
        <v>85</v>
      </c>
      <c r="AV685" s="13" t="s">
        <v>85</v>
      </c>
      <c r="AW685" s="13" t="s">
        <v>33</v>
      </c>
      <c r="AX685" s="13" t="s">
        <v>77</v>
      </c>
      <c r="AY685" s="243" t="s">
        <v>199</v>
      </c>
    </row>
    <row r="686" s="14" customFormat="1">
      <c r="A686" s="14"/>
      <c r="B686" s="244"/>
      <c r="C686" s="245"/>
      <c r="D686" s="235" t="s">
        <v>209</v>
      </c>
      <c r="E686" s="246" t="s">
        <v>1</v>
      </c>
      <c r="F686" s="247" t="s">
        <v>1097</v>
      </c>
      <c r="G686" s="245"/>
      <c r="H686" s="248">
        <v>10</v>
      </c>
      <c r="I686" s="249"/>
      <c r="J686" s="245"/>
      <c r="K686" s="245"/>
      <c r="L686" s="250"/>
      <c r="M686" s="291"/>
      <c r="N686" s="292"/>
      <c r="O686" s="292"/>
      <c r="P686" s="292"/>
      <c r="Q686" s="292"/>
      <c r="R686" s="292"/>
      <c r="S686" s="292"/>
      <c r="T686" s="293"/>
      <c r="U686" s="14"/>
      <c r="V686" s="14"/>
      <c r="W686" s="14"/>
      <c r="X686" s="14"/>
      <c r="Y686" s="14"/>
      <c r="Z686" s="14"/>
      <c r="AA686" s="14"/>
      <c r="AB686" s="14"/>
      <c r="AC686" s="14"/>
      <c r="AD686" s="14"/>
      <c r="AE686" s="14"/>
      <c r="AT686" s="254" t="s">
        <v>209</v>
      </c>
      <c r="AU686" s="254" t="s">
        <v>85</v>
      </c>
      <c r="AV686" s="14" t="s">
        <v>87</v>
      </c>
      <c r="AW686" s="14" t="s">
        <v>33</v>
      </c>
      <c r="AX686" s="14" t="s">
        <v>85</v>
      </c>
      <c r="AY686" s="254" t="s">
        <v>199</v>
      </c>
    </row>
    <row r="687" s="2" customFormat="1" ht="6.96" customHeight="1">
      <c r="A687" s="39"/>
      <c r="B687" s="67"/>
      <c r="C687" s="68"/>
      <c r="D687" s="68"/>
      <c r="E687" s="68"/>
      <c r="F687" s="68"/>
      <c r="G687" s="68"/>
      <c r="H687" s="68"/>
      <c r="I687" s="68"/>
      <c r="J687" s="68"/>
      <c r="K687" s="68"/>
      <c r="L687" s="45"/>
      <c r="M687" s="39"/>
      <c r="O687" s="39"/>
      <c r="P687" s="39"/>
      <c r="Q687" s="39"/>
      <c r="R687" s="39"/>
      <c r="S687" s="39"/>
      <c r="T687" s="39"/>
      <c r="U687" s="39"/>
      <c r="V687" s="39"/>
      <c r="W687" s="39"/>
      <c r="X687" s="39"/>
      <c r="Y687" s="39"/>
      <c r="Z687" s="39"/>
      <c r="AA687" s="39"/>
      <c r="AB687" s="39"/>
      <c r="AC687" s="39"/>
      <c r="AD687" s="39"/>
      <c r="AE687" s="39"/>
    </row>
  </sheetData>
  <sheetProtection sheet="1" autoFilter="0" formatColumns="0" formatRows="0" objects="1" scenarios="1" spinCount="100000" saltValue="C2SEYdNX3otNMoY5SeaNDvLL/xhhxwja3Oj+kW/D9gSJcpruOqTZBuBkuhIzi8AfTxrG033vWKF1g4sCfavhkw==" hashValue="Oea5I3btpwtgUHnBsJGCnIjIwkkqhhh7FboeHeuAFgpj8XUZkpEinzh3S/UFNb9D2qMUC0pLbLXREEEJEnzoDA==" algorithmName="SHA-512" password="CC35"/>
  <autoFilter ref="C133:K686"/>
  <mergeCells count="9">
    <mergeCell ref="E7:H7"/>
    <mergeCell ref="E9:H9"/>
    <mergeCell ref="E18:H18"/>
    <mergeCell ref="E27:H27"/>
    <mergeCell ref="E85:H85"/>
    <mergeCell ref="E87:H87"/>
    <mergeCell ref="E124:H124"/>
    <mergeCell ref="E126:H12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90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1"/>
      <c r="AT3" s="18" t="s">
        <v>87</v>
      </c>
    </row>
    <row r="4" s="1" customFormat="1" ht="24.96" customHeight="1">
      <c r="B4" s="21"/>
      <c r="D4" s="140" t="s">
        <v>113</v>
      </c>
      <c r="L4" s="21"/>
      <c r="M4" s="141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2" t="s">
        <v>16</v>
      </c>
      <c r="L6" s="21"/>
    </row>
    <row r="7" s="1" customFormat="1" ht="16.5" customHeight="1">
      <c r="B7" s="21"/>
      <c r="E7" s="143" t="str">
        <f>'Rekapitulace stavby'!K6</f>
        <v>Brno Kounicova ADM-oprava kanceláří 2NP (SMT+ST Brno)</v>
      </c>
      <c r="F7" s="142"/>
      <c r="G7" s="142"/>
      <c r="H7" s="142"/>
      <c r="L7" s="21"/>
    </row>
    <row r="8" s="2" customFormat="1" ht="12" customHeight="1">
      <c r="A8" s="39"/>
      <c r="B8" s="45"/>
      <c r="C8" s="39"/>
      <c r="D8" s="142" t="s">
        <v>126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4" t="s">
        <v>1098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2" t="s">
        <v>18</v>
      </c>
      <c r="E11" s="39"/>
      <c r="F11" s="145" t="s">
        <v>1</v>
      </c>
      <c r="G11" s="39"/>
      <c r="H11" s="39"/>
      <c r="I11" s="142" t="s">
        <v>19</v>
      </c>
      <c r="J11" s="145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2" t="s">
        <v>20</v>
      </c>
      <c r="E12" s="39"/>
      <c r="F12" s="145" t="s">
        <v>21</v>
      </c>
      <c r="G12" s="39"/>
      <c r="H12" s="39"/>
      <c r="I12" s="142" t="s">
        <v>22</v>
      </c>
      <c r="J12" s="146" t="str">
        <f>'Rekapitulace stavby'!AN8</f>
        <v>25. 8. 2023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2" t="s">
        <v>24</v>
      </c>
      <c r="E14" s="39"/>
      <c r="F14" s="39"/>
      <c r="G14" s="39"/>
      <c r="H14" s="39"/>
      <c r="I14" s="142" t="s">
        <v>25</v>
      </c>
      <c r="J14" s="145" t="s">
        <v>26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5" t="s">
        <v>27</v>
      </c>
      <c r="F15" s="39"/>
      <c r="G15" s="39"/>
      <c r="H15" s="39"/>
      <c r="I15" s="142" t="s">
        <v>28</v>
      </c>
      <c r="J15" s="145" t="s">
        <v>29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2" t="s">
        <v>30</v>
      </c>
      <c r="E17" s="39"/>
      <c r="F17" s="39"/>
      <c r="G17" s="39"/>
      <c r="H17" s="39"/>
      <c r="I17" s="142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5"/>
      <c r="G18" s="145"/>
      <c r="H18" s="145"/>
      <c r="I18" s="142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2" t="s">
        <v>32</v>
      </c>
      <c r="E20" s="39"/>
      <c r="F20" s="39"/>
      <c r="G20" s="39"/>
      <c r="H20" s="39"/>
      <c r="I20" s="142" t="s">
        <v>25</v>
      </c>
      <c r="J20" s="145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5" t="str">
        <f>IF('Rekapitulace stavby'!E17="","",'Rekapitulace stavby'!E17)</f>
        <v xml:space="preserve"> </v>
      </c>
      <c r="F21" s="39"/>
      <c r="G21" s="39"/>
      <c r="H21" s="39"/>
      <c r="I21" s="142" t="s">
        <v>28</v>
      </c>
      <c r="J21" s="145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2" t="s">
        <v>34</v>
      </c>
      <c r="E23" s="39"/>
      <c r="F23" s="39"/>
      <c r="G23" s="39"/>
      <c r="H23" s="39"/>
      <c r="I23" s="142" t="s">
        <v>25</v>
      </c>
      <c r="J23" s="145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5" t="str">
        <f>IF('Rekapitulace stavby'!E20="","",'Rekapitulace stavby'!E20)</f>
        <v xml:space="preserve"> </v>
      </c>
      <c r="F24" s="39"/>
      <c r="G24" s="39"/>
      <c r="H24" s="39"/>
      <c r="I24" s="142" t="s">
        <v>28</v>
      </c>
      <c r="J24" s="145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2" t="s">
        <v>35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7"/>
      <c r="B27" s="148"/>
      <c r="C27" s="147"/>
      <c r="D27" s="147"/>
      <c r="E27" s="149" t="s">
        <v>1</v>
      </c>
      <c r="F27" s="149"/>
      <c r="G27" s="149"/>
      <c r="H27" s="149"/>
      <c r="I27" s="147"/>
      <c r="J27" s="147"/>
      <c r="K27" s="147"/>
      <c r="L27" s="150"/>
      <c r="S27" s="147"/>
      <c r="T27" s="147"/>
      <c r="U27" s="147"/>
      <c r="V27" s="147"/>
      <c r="W27" s="147"/>
      <c r="X27" s="147"/>
      <c r="Y27" s="147"/>
      <c r="Z27" s="147"/>
      <c r="AA27" s="147"/>
      <c r="AB27" s="147"/>
      <c r="AC27" s="147"/>
      <c r="AD27" s="147"/>
      <c r="AE27" s="147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1"/>
      <c r="E29" s="151"/>
      <c r="F29" s="151"/>
      <c r="G29" s="151"/>
      <c r="H29" s="151"/>
      <c r="I29" s="151"/>
      <c r="J29" s="151"/>
      <c r="K29" s="151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2" t="s">
        <v>37</v>
      </c>
      <c r="E30" s="39"/>
      <c r="F30" s="39"/>
      <c r="G30" s="39"/>
      <c r="H30" s="39"/>
      <c r="I30" s="39"/>
      <c r="J30" s="153">
        <f>ROUND(J121,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1"/>
      <c r="E31" s="151"/>
      <c r="F31" s="151"/>
      <c r="G31" s="151"/>
      <c r="H31" s="151"/>
      <c r="I31" s="151"/>
      <c r="J31" s="151"/>
      <c r="K31" s="151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4" t="s">
        <v>39</v>
      </c>
      <c r="G32" s="39"/>
      <c r="H32" s="39"/>
      <c r="I32" s="154" t="s">
        <v>38</v>
      </c>
      <c r="J32" s="154" t="s">
        <v>40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5" t="s">
        <v>41</v>
      </c>
      <c r="E33" s="142" t="s">
        <v>42</v>
      </c>
      <c r="F33" s="156">
        <f>ROUND((SUM(BE121:BE152)),  2)</f>
        <v>0</v>
      </c>
      <c r="G33" s="39"/>
      <c r="H33" s="39"/>
      <c r="I33" s="157">
        <v>0.20999999999999999</v>
      </c>
      <c r="J33" s="156">
        <f>ROUND(((SUM(BE121:BE152))*I33),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2" t="s">
        <v>43</v>
      </c>
      <c r="F34" s="156">
        <f>ROUND((SUM(BF121:BF152)),  2)</f>
        <v>0</v>
      </c>
      <c r="G34" s="39"/>
      <c r="H34" s="39"/>
      <c r="I34" s="157">
        <v>0.14999999999999999</v>
      </c>
      <c r="J34" s="156">
        <f>ROUND(((SUM(BF121:BF152))*I34),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2" t="s">
        <v>44</v>
      </c>
      <c r="F35" s="156">
        <f>ROUND((SUM(BG121:BG152)),  2)</f>
        <v>0</v>
      </c>
      <c r="G35" s="39"/>
      <c r="H35" s="39"/>
      <c r="I35" s="157">
        <v>0.20999999999999999</v>
      </c>
      <c r="J35" s="156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2" t="s">
        <v>45</v>
      </c>
      <c r="F36" s="156">
        <f>ROUND((SUM(BH121:BH152)),  2)</f>
        <v>0</v>
      </c>
      <c r="G36" s="39"/>
      <c r="H36" s="39"/>
      <c r="I36" s="157">
        <v>0.14999999999999999</v>
      </c>
      <c r="J36" s="156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2" t="s">
        <v>46</v>
      </c>
      <c r="F37" s="156">
        <f>ROUND((SUM(BI121:BI152)),  2)</f>
        <v>0</v>
      </c>
      <c r="G37" s="39"/>
      <c r="H37" s="39"/>
      <c r="I37" s="157">
        <v>0</v>
      </c>
      <c r="J37" s="156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8"/>
      <c r="D39" s="159" t="s">
        <v>47</v>
      </c>
      <c r="E39" s="160"/>
      <c r="F39" s="160"/>
      <c r="G39" s="161" t="s">
        <v>48</v>
      </c>
      <c r="H39" s="162" t="s">
        <v>49</v>
      </c>
      <c r="I39" s="160"/>
      <c r="J39" s="163">
        <f>SUM(J30:J37)</f>
        <v>0</v>
      </c>
      <c r="K39" s="164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5" t="s">
        <v>50</v>
      </c>
      <c r="E50" s="166"/>
      <c r="F50" s="166"/>
      <c r="G50" s="165" t="s">
        <v>51</v>
      </c>
      <c r="H50" s="166"/>
      <c r="I50" s="166"/>
      <c r="J50" s="166"/>
      <c r="K50" s="166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7" t="s">
        <v>52</v>
      </c>
      <c r="E61" s="168"/>
      <c r="F61" s="169" t="s">
        <v>53</v>
      </c>
      <c r="G61" s="167" t="s">
        <v>52</v>
      </c>
      <c r="H61" s="168"/>
      <c r="I61" s="168"/>
      <c r="J61" s="170" t="s">
        <v>53</v>
      </c>
      <c r="K61" s="168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5" t="s">
        <v>54</v>
      </c>
      <c r="E65" s="171"/>
      <c r="F65" s="171"/>
      <c r="G65" s="165" t="s">
        <v>55</v>
      </c>
      <c r="H65" s="171"/>
      <c r="I65" s="171"/>
      <c r="J65" s="171"/>
      <c r="K65" s="171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7" t="s">
        <v>52</v>
      </c>
      <c r="E76" s="168"/>
      <c r="F76" s="169" t="s">
        <v>53</v>
      </c>
      <c r="G76" s="167" t="s">
        <v>52</v>
      </c>
      <c r="H76" s="168"/>
      <c r="I76" s="168"/>
      <c r="J76" s="170" t="s">
        <v>53</v>
      </c>
      <c r="K76" s="168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2"/>
      <c r="C77" s="173"/>
      <c r="D77" s="173"/>
      <c r="E77" s="173"/>
      <c r="F77" s="173"/>
      <c r="G77" s="173"/>
      <c r="H77" s="173"/>
      <c r="I77" s="173"/>
      <c r="J77" s="173"/>
      <c r="K77" s="173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4"/>
      <c r="C81" s="175"/>
      <c r="D81" s="175"/>
      <c r="E81" s="175"/>
      <c r="F81" s="175"/>
      <c r="G81" s="175"/>
      <c r="H81" s="175"/>
      <c r="I81" s="175"/>
      <c r="J81" s="175"/>
      <c r="K81" s="175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161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6" t="str">
        <f>E7</f>
        <v>Brno Kounicova ADM-oprava kanceláří 2NP (SMT+ST Brno)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126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02 - SO01 - Slaboproud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33" t="s">
        <v>22</v>
      </c>
      <c r="J89" s="80" t="str">
        <f>IF(J12="","",J12)</f>
        <v>25. 8. 2023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Správa železnic, státní organizace</v>
      </c>
      <c r="G91" s="41"/>
      <c r="H91" s="41"/>
      <c r="I91" s="33" t="s">
        <v>32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33" t="s">
        <v>34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7" t="s">
        <v>162</v>
      </c>
      <c r="D94" s="178"/>
      <c r="E94" s="178"/>
      <c r="F94" s="178"/>
      <c r="G94" s="178"/>
      <c r="H94" s="178"/>
      <c r="I94" s="178"/>
      <c r="J94" s="179" t="s">
        <v>163</v>
      </c>
      <c r="K94" s="178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0" t="s">
        <v>164</v>
      </c>
      <c r="D96" s="41"/>
      <c r="E96" s="41"/>
      <c r="F96" s="41"/>
      <c r="G96" s="41"/>
      <c r="H96" s="41"/>
      <c r="I96" s="41"/>
      <c r="J96" s="111">
        <f>J121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165</v>
      </c>
    </row>
    <row r="97" s="9" customFormat="1" ht="24.96" customHeight="1">
      <c r="A97" s="9"/>
      <c r="B97" s="181"/>
      <c r="C97" s="182"/>
      <c r="D97" s="183" t="s">
        <v>171</v>
      </c>
      <c r="E97" s="184"/>
      <c r="F97" s="184"/>
      <c r="G97" s="184"/>
      <c r="H97" s="184"/>
      <c r="I97" s="184"/>
      <c r="J97" s="185">
        <f>J122</f>
        <v>0</v>
      </c>
      <c r="K97" s="182"/>
      <c r="L97" s="18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7"/>
      <c r="C98" s="188"/>
      <c r="D98" s="189" t="s">
        <v>1099</v>
      </c>
      <c r="E98" s="190"/>
      <c r="F98" s="190"/>
      <c r="G98" s="190"/>
      <c r="H98" s="190"/>
      <c r="I98" s="190"/>
      <c r="J98" s="191">
        <f>J123</f>
        <v>0</v>
      </c>
      <c r="K98" s="188"/>
      <c r="L98" s="192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81"/>
      <c r="C99" s="182"/>
      <c r="D99" s="183" t="s">
        <v>1100</v>
      </c>
      <c r="E99" s="184"/>
      <c r="F99" s="184"/>
      <c r="G99" s="184"/>
      <c r="H99" s="184"/>
      <c r="I99" s="184"/>
      <c r="J99" s="185">
        <f>J142</f>
        <v>0</v>
      </c>
      <c r="K99" s="182"/>
      <c r="L99" s="186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87"/>
      <c r="C100" s="188"/>
      <c r="D100" s="189" t="s">
        <v>1101</v>
      </c>
      <c r="E100" s="190"/>
      <c r="F100" s="190"/>
      <c r="G100" s="190"/>
      <c r="H100" s="190"/>
      <c r="I100" s="190"/>
      <c r="J100" s="191">
        <f>J143</f>
        <v>0</v>
      </c>
      <c r="K100" s="188"/>
      <c r="L100" s="192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81"/>
      <c r="C101" s="182"/>
      <c r="D101" s="183" t="s">
        <v>1102</v>
      </c>
      <c r="E101" s="184"/>
      <c r="F101" s="184"/>
      <c r="G101" s="184"/>
      <c r="H101" s="184"/>
      <c r="I101" s="184"/>
      <c r="J101" s="185">
        <f>J145</f>
        <v>0</v>
      </c>
      <c r="K101" s="182"/>
      <c r="L101" s="186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2" customFormat="1" ht="21.84" customHeight="1">
      <c r="A102" s="39"/>
      <c r="B102" s="40"/>
      <c r="C102" s="41"/>
      <c r="D102" s="41"/>
      <c r="E102" s="41"/>
      <c r="F102" s="41"/>
      <c r="G102" s="41"/>
      <c r="H102" s="41"/>
      <c r="I102" s="41"/>
      <c r="J102" s="41"/>
      <c r="K102" s="41"/>
      <c r="L102" s="64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  <row r="103" s="2" customFormat="1" ht="6.96" customHeight="1">
      <c r="A103" s="39"/>
      <c r="B103" s="67"/>
      <c r="C103" s="68"/>
      <c r="D103" s="68"/>
      <c r="E103" s="68"/>
      <c r="F103" s="68"/>
      <c r="G103" s="68"/>
      <c r="H103" s="68"/>
      <c r="I103" s="68"/>
      <c r="J103" s="68"/>
      <c r="K103" s="68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7" s="2" customFormat="1" ht="6.96" customHeight="1">
      <c r="A107" s="39"/>
      <c r="B107" s="69"/>
      <c r="C107" s="70"/>
      <c r="D107" s="70"/>
      <c r="E107" s="70"/>
      <c r="F107" s="70"/>
      <c r="G107" s="70"/>
      <c r="H107" s="70"/>
      <c r="I107" s="70"/>
      <c r="J107" s="70"/>
      <c r="K107" s="70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24.96" customHeight="1">
      <c r="A108" s="39"/>
      <c r="B108" s="40"/>
      <c r="C108" s="24" t="s">
        <v>184</v>
      </c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6.96" customHeight="1">
      <c r="A109" s="39"/>
      <c r="B109" s="40"/>
      <c r="C109" s="41"/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2" customHeight="1">
      <c r="A110" s="39"/>
      <c r="B110" s="40"/>
      <c r="C110" s="33" t="s">
        <v>16</v>
      </c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6.5" customHeight="1">
      <c r="A111" s="39"/>
      <c r="B111" s="40"/>
      <c r="C111" s="41"/>
      <c r="D111" s="41"/>
      <c r="E111" s="176" t="str">
        <f>E7</f>
        <v>Brno Kounicova ADM-oprava kanceláří 2NP (SMT+ST Brno)</v>
      </c>
      <c r="F111" s="33"/>
      <c r="G111" s="33"/>
      <c r="H111" s="33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126</v>
      </c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6.5" customHeight="1">
      <c r="A113" s="39"/>
      <c r="B113" s="40"/>
      <c r="C113" s="41"/>
      <c r="D113" s="41"/>
      <c r="E113" s="77" t="str">
        <f>E9</f>
        <v>02 - SO01 - Slaboproud</v>
      </c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6.96" customHeight="1">
      <c r="A114" s="39"/>
      <c r="B114" s="40"/>
      <c r="C114" s="41"/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2" customHeight="1">
      <c r="A115" s="39"/>
      <c r="B115" s="40"/>
      <c r="C115" s="33" t="s">
        <v>20</v>
      </c>
      <c r="D115" s="41"/>
      <c r="E115" s="41"/>
      <c r="F115" s="28" t="str">
        <f>F12</f>
        <v xml:space="preserve"> </v>
      </c>
      <c r="G115" s="41"/>
      <c r="H115" s="41"/>
      <c r="I115" s="33" t="s">
        <v>22</v>
      </c>
      <c r="J115" s="80" t="str">
        <f>IF(J12="","",J12)</f>
        <v>25. 8. 2023</v>
      </c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5.15" customHeight="1">
      <c r="A117" s="39"/>
      <c r="B117" s="40"/>
      <c r="C117" s="33" t="s">
        <v>24</v>
      </c>
      <c r="D117" s="41"/>
      <c r="E117" s="41"/>
      <c r="F117" s="28" t="str">
        <f>E15</f>
        <v>Správa železnic, státní organizace</v>
      </c>
      <c r="G117" s="41"/>
      <c r="H117" s="41"/>
      <c r="I117" s="33" t="s">
        <v>32</v>
      </c>
      <c r="J117" s="37" t="str">
        <f>E21</f>
        <v xml:space="preserve"> 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5.15" customHeight="1">
      <c r="A118" s="39"/>
      <c r="B118" s="40"/>
      <c r="C118" s="33" t="s">
        <v>30</v>
      </c>
      <c r="D118" s="41"/>
      <c r="E118" s="41"/>
      <c r="F118" s="28" t="str">
        <f>IF(E18="","",E18)</f>
        <v>Vyplň údaj</v>
      </c>
      <c r="G118" s="41"/>
      <c r="H118" s="41"/>
      <c r="I118" s="33" t="s">
        <v>34</v>
      </c>
      <c r="J118" s="37" t="str">
        <f>E24</f>
        <v xml:space="preserve"> 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0.32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11" customFormat="1" ht="29.28" customHeight="1">
      <c r="A120" s="193"/>
      <c r="B120" s="194"/>
      <c r="C120" s="195" t="s">
        <v>185</v>
      </c>
      <c r="D120" s="196" t="s">
        <v>62</v>
      </c>
      <c r="E120" s="196" t="s">
        <v>58</v>
      </c>
      <c r="F120" s="196" t="s">
        <v>59</v>
      </c>
      <c r="G120" s="196" t="s">
        <v>186</v>
      </c>
      <c r="H120" s="196" t="s">
        <v>187</v>
      </c>
      <c r="I120" s="196" t="s">
        <v>188</v>
      </c>
      <c r="J120" s="196" t="s">
        <v>163</v>
      </c>
      <c r="K120" s="197" t="s">
        <v>189</v>
      </c>
      <c r="L120" s="198"/>
      <c r="M120" s="101" t="s">
        <v>1</v>
      </c>
      <c r="N120" s="102" t="s">
        <v>41</v>
      </c>
      <c r="O120" s="102" t="s">
        <v>190</v>
      </c>
      <c r="P120" s="102" t="s">
        <v>191</v>
      </c>
      <c r="Q120" s="102" t="s">
        <v>192</v>
      </c>
      <c r="R120" s="102" t="s">
        <v>193</v>
      </c>
      <c r="S120" s="102" t="s">
        <v>194</v>
      </c>
      <c r="T120" s="103" t="s">
        <v>195</v>
      </c>
      <c r="U120" s="193"/>
      <c r="V120" s="193"/>
      <c r="W120" s="193"/>
      <c r="X120" s="193"/>
      <c r="Y120" s="193"/>
      <c r="Z120" s="193"/>
      <c r="AA120" s="193"/>
      <c r="AB120" s="193"/>
      <c r="AC120" s="193"/>
      <c r="AD120" s="193"/>
      <c r="AE120" s="193"/>
    </row>
    <row r="121" s="2" customFormat="1" ht="22.8" customHeight="1">
      <c r="A121" s="39"/>
      <c r="B121" s="40"/>
      <c r="C121" s="108" t="s">
        <v>196</v>
      </c>
      <c r="D121" s="41"/>
      <c r="E121" s="41"/>
      <c r="F121" s="41"/>
      <c r="G121" s="41"/>
      <c r="H121" s="41"/>
      <c r="I121" s="41"/>
      <c r="J121" s="199">
        <f>BK121</f>
        <v>0</v>
      </c>
      <c r="K121" s="41"/>
      <c r="L121" s="45"/>
      <c r="M121" s="104"/>
      <c r="N121" s="200"/>
      <c r="O121" s="105"/>
      <c r="P121" s="201">
        <f>P122+P142+P145</f>
        <v>0</v>
      </c>
      <c r="Q121" s="105"/>
      <c r="R121" s="201">
        <f>R122+R142+R145</f>
        <v>0.17857000000000001</v>
      </c>
      <c r="S121" s="105"/>
      <c r="T121" s="202">
        <f>T122+T142+T145</f>
        <v>0.0027000000000000001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76</v>
      </c>
      <c r="AU121" s="18" t="s">
        <v>165</v>
      </c>
      <c r="BK121" s="203">
        <f>BK122+BK142+BK145</f>
        <v>0</v>
      </c>
    </row>
    <row r="122" s="12" customFormat="1" ht="25.92" customHeight="1">
      <c r="A122" s="12"/>
      <c r="B122" s="204"/>
      <c r="C122" s="205"/>
      <c r="D122" s="206" t="s">
        <v>76</v>
      </c>
      <c r="E122" s="207" t="s">
        <v>332</v>
      </c>
      <c r="F122" s="207" t="s">
        <v>333</v>
      </c>
      <c r="G122" s="205"/>
      <c r="H122" s="205"/>
      <c r="I122" s="208"/>
      <c r="J122" s="209">
        <f>BK122</f>
        <v>0</v>
      </c>
      <c r="K122" s="205"/>
      <c r="L122" s="210"/>
      <c r="M122" s="211"/>
      <c r="N122" s="212"/>
      <c r="O122" s="212"/>
      <c r="P122" s="213">
        <f>P123</f>
        <v>0</v>
      </c>
      <c r="Q122" s="212"/>
      <c r="R122" s="213">
        <f>R123</f>
        <v>0.16350000000000001</v>
      </c>
      <c r="S122" s="212"/>
      <c r="T122" s="214">
        <f>T123</f>
        <v>0.0027000000000000001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5" t="s">
        <v>87</v>
      </c>
      <c r="AT122" s="216" t="s">
        <v>76</v>
      </c>
      <c r="AU122" s="216" t="s">
        <v>77</v>
      </c>
      <c r="AY122" s="215" t="s">
        <v>199</v>
      </c>
      <c r="BK122" s="217">
        <f>BK123</f>
        <v>0</v>
      </c>
    </row>
    <row r="123" s="12" customFormat="1" ht="22.8" customHeight="1">
      <c r="A123" s="12"/>
      <c r="B123" s="204"/>
      <c r="C123" s="205"/>
      <c r="D123" s="206" t="s">
        <v>76</v>
      </c>
      <c r="E123" s="218" t="s">
        <v>1103</v>
      </c>
      <c r="F123" s="218" t="s">
        <v>1104</v>
      </c>
      <c r="G123" s="205"/>
      <c r="H123" s="205"/>
      <c r="I123" s="208"/>
      <c r="J123" s="219">
        <f>BK123</f>
        <v>0</v>
      </c>
      <c r="K123" s="205"/>
      <c r="L123" s="210"/>
      <c r="M123" s="211"/>
      <c r="N123" s="212"/>
      <c r="O123" s="212"/>
      <c r="P123" s="213">
        <f>SUM(P124:P141)</f>
        <v>0</v>
      </c>
      <c r="Q123" s="212"/>
      <c r="R123" s="213">
        <f>SUM(R124:R141)</f>
        <v>0.16350000000000001</v>
      </c>
      <c r="S123" s="212"/>
      <c r="T123" s="214">
        <f>SUM(T124:T141)</f>
        <v>0.0027000000000000001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5" t="s">
        <v>87</v>
      </c>
      <c r="AT123" s="216" t="s">
        <v>76</v>
      </c>
      <c r="AU123" s="216" t="s">
        <v>85</v>
      </c>
      <c r="AY123" s="215" t="s">
        <v>199</v>
      </c>
      <c r="BK123" s="217">
        <f>SUM(BK124:BK141)</f>
        <v>0</v>
      </c>
    </row>
    <row r="124" s="2" customFormat="1" ht="16.5" customHeight="1">
      <c r="A124" s="39"/>
      <c r="B124" s="40"/>
      <c r="C124" s="220" t="s">
        <v>85</v>
      </c>
      <c r="D124" s="220" t="s">
        <v>202</v>
      </c>
      <c r="E124" s="221" t="s">
        <v>1105</v>
      </c>
      <c r="F124" s="222" t="s">
        <v>1106</v>
      </c>
      <c r="G124" s="223" t="s">
        <v>242</v>
      </c>
      <c r="H124" s="224">
        <v>30</v>
      </c>
      <c r="I124" s="225"/>
      <c r="J124" s="226">
        <f>ROUND(I124*H124,2)</f>
        <v>0</v>
      </c>
      <c r="K124" s="222" t="s">
        <v>1</v>
      </c>
      <c r="L124" s="45"/>
      <c r="M124" s="227" t="s">
        <v>1</v>
      </c>
      <c r="N124" s="228" t="s">
        <v>42</v>
      </c>
      <c r="O124" s="92"/>
      <c r="P124" s="229">
        <f>O124*H124</f>
        <v>0</v>
      </c>
      <c r="Q124" s="229">
        <v>0</v>
      </c>
      <c r="R124" s="229">
        <f>Q124*H124</f>
        <v>0</v>
      </c>
      <c r="S124" s="229">
        <v>0</v>
      </c>
      <c r="T124" s="230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31" t="s">
        <v>313</v>
      </c>
      <c r="AT124" s="231" t="s">
        <v>202</v>
      </c>
      <c r="AU124" s="231" t="s">
        <v>87</v>
      </c>
      <c r="AY124" s="18" t="s">
        <v>199</v>
      </c>
      <c r="BE124" s="232">
        <f>IF(N124="základní",J124,0)</f>
        <v>0</v>
      </c>
      <c r="BF124" s="232">
        <f>IF(N124="snížená",J124,0)</f>
        <v>0</v>
      </c>
      <c r="BG124" s="232">
        <f>IF(N124="zákl. přenesená",J124,0)</f>
        <v>0</v>
      </c>
      <c r="BH124" s="232">
        <f>IF(N124="sníž. přenesená",J124,0)</f>
        <v>0</v>
      </c>
      <c r="BI124" s="232">
        <f>IF(N124="nulová",J124,0)</f>
        <v>0</v>
      </c>
      <c r="BJ124" s="18" t="s">
        <v>85</v>
      </c>
      <c r="BK124" s="232">
        <f>ROUND(I124*H124,2)</f>
        <v>0</v>
      </c>
      <c r="BL124" s="18" t="s">
        <v>313</v>
      </c>
      <c r="BM124" s="231" t="s">
        <v>1107</v>
      </c>
    </row>
    <row r="125" s="2" customFormat="1" ht="21.75" customHeight="1">
      <c r="A125" s="39"/>
      <c r="B125" s="40"/>
      <c r="C125" s="255" t="s">
        <v>87</v>
      </c>
      <c r="D125" s="255" t="s">
        <v>252</v>
      </c>
      <c r="E125" s="256" t="s">
        <v>1108</v>
      </c>
      <c r="F125" s="257" t="s">
        <v>1109</v>
      </c>
      <c r="G125" s="258" t="s">
        <v>242</v>
      </c>
      <c r="H125" s="259">
        <v>30</v>
      </c>
      <c r="I125" s="260"/>
      <c r="J125" s="261">
        <f>ROUND(I125*H125,2)</f>
        <v>0</v>
      </c>
      <c r="K125" s="257" t="s">
        <v>1</v>
      </c>
      <c r="L125" s="262"/>
      <c r="M125" s="263" t="s">
        <v>1</v>
      </c>
      <c r="N125" s="264" t="s">
        <v>42</v>
      </c>
      <c r="O125" s="92"/>
      <c r="P125" s="229">
        <f>O125*H125</f>
        <v>0</v>
      </c>
      <c r="Q125" s="229">
        <v>0.0015</v>
      </c>
      <c r="R125" s="229">
        <f>Q125*H125</f>
        <v>0.044999999999999998</v>
      </c>
      <c r="S125" s="229">
        <v>0</v>
      </c>
      <c r="T125" s="230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31" t="s">
        <v>383</v>
      </c>
      <c r="AT125" s="231" t="s">
        <v>252</v>
      </c>
      <c r="AU125" s="231" t="s">
        <v>87</v>
      </c>
      <c r="AY125" s="18" t="s">
        <v>199</v>
      </c>
      <c r="BE125" s="232">
        <f>IF(N125="základní",J125,0)</f>
        <v>0</v>
      </c>
      <c r="BF125" s="232">
        <f>IF(N125="snížená",J125,0)</f>
        <v>0</v>
      </c>
      <c r="BG125" s="232">
        <f>IF(N125="zákl. přenesená",J125,0)</f>
        <v>0</v>
      </c>
      <c r="BH125" s="232">
        <f>IF(N125="sníž. přenesená",J125,0)</f>
        <v>0</v>
      </c>
      <c r="BI125" s="232">
        <f>IF(N125="nulová",J125,0)</f>
        <v>0</v>
      </c>
      <c r="BJ125" s="18" t="s">
        <v>85</v>
      </c>
      <c r="BK125" s="232">
        <f>ROUND(I125*H125,2)</f>
        <v>0</v>
      </c>
      <c r="BL125" s="18" t="s">
        <v>313</v>
      </c>
      <c r="BM125" s="231" t="s">
        <v>1110</v>
      </c>
    </row>
    <row r="126" s="2" customFormat="1" ht="24.15" customHeight="1">
      <c r="A126" s="39"/>
      <c r="B126" s="40"/>
      <c r="C126" s="220" t="s">
        <v>109</v>
      </c>
      <c r="D126" s="220" t="s">
        <v>202</v>
      </c>
      <c r="E126" s="221" t="s">
        <v>1111</v>
      </c>
      <c r="F126" s="222" t="s">
        <v>1112</v>
      </c>
      <c r="G126" s="223" t="s">
        <v>242</v>
      </c>
      <c r="H126" s="224">
        <v>2200</v>
      </c>
      <c r="I126" s="225"/>
      <c r="J126" s="226">
        <f>ROUND(I126*H126,2)</f>
        <v>0</v>
      </c>
      <c r="K126" s="222" t="s">
        <v>1</v>
      </c>
      <c r="L126" s="45"/>
      <c r="M126" s="227" t="s">
        <v>1</v>
      </c>
      <c r="N126" s="228" t="s">
        <v>42</v>
      </c>
      <c r="O126" s="92"/>
      <c r="P126" s="229">
        <f>O126*H126</f>
        <v>0</v>
      </c>
      <c r="Q126" s="229">
        <v>0</v>
      </c>
      <c r="R126" s="229">
        <f>Q126*H126</f>
        <v>0</v>
      </c>
      <c r="S126" s="229">
        <v>0</v>
      </c>
      <c r="T126" s="230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31" t="s">
        <v>313</v>
      </c>
      <c r="AT126" s="231" t="s">
        <v>202</v>
      </c>
      <c r="AU126" s="231" t="s">
        <v>87</v>
      </c>
      <c r="AY126" s="18" t="s">
        <v>199</v>
      </c>
      <c r="BE126" s="232">
        <f>IF(N126="základní",J126,0)</f>
        <v>0</v>
      </c>
      <c r="BF126" s="232">
        <f>IF(N126="snížená",J126,0)</f>
        <v>0</v>
      </c>
      <c r="BG126" s="232">
        <f>IF(N126="zákl. přenesená",J126,0)</f>
        <v>0</v>
      </c>
      <c r="BH126" s="232">
        <f>IF(N126="sníž. přenesená",J126,0)</f>
        <v>0</v>
      </c>
      <c r="BI126" s="232">
        <f>IF(N126="nulová",J126,0)</f>
        <v>0</v>
      </c>
      <c r="BJ126" s="18" t="s">
        <v>85</v>
      </c>
      <c r="BK126" s="232">
        <f>ROUND(I126*H126,2)</f>
        <v>0</v>
      </c>
      <c r="BL126" s="18" t="s">
        <v>313</v>
      </c>
      <c r="BM126" s="231" t="s">
        <v>1113</v>
      </c>
    </row>
    <row r="127" s="2" customFormat="1" ht="24.15" customHeight="1">
      <c r="A127" s="39"/>
      <c r="B127" s="40"/>
      <c r="C127" s="255" t="s">
        <v>207</v>
      </c>
      <c r="D127" s="255" t="s">
        <v>252</v>
      </c>
      <c r="E127" s="256" t="s">
        <v>1114</v>
      </c>
      <c r="F127" s="257" t="s">
        <v>1115</v>
      </c>
      <c r="G127" s="258" t="s">
        <v>242</v>
      </c>
      <c r="H127" s="259">
        <v>2640</v>
      </c>
      <c r="I127" s="260"/>
      <c r="J127" s="261">
        <f>ROUND(I127*H127,2)</f>
        <v>0</v>
      </c>
      <c r="K127" s="257" t="s">
        <v>1</v>
      </c>
      <c r="L127" s="262"/>
      <c r="M127" s="263" t="s">
        <v>1</v>
      </c>
      <c r="N127" s="264" t="s">
        <v>42</v>
      </c>
      <c r="O127" s="92"/>
      <c r="P127" s="229">
        <f>O127*H127</f>
        <v>0</v>
      </c>
      <c r="Q127" s="229">
        <v>4.0000000000000003E-05</v>
      </c>
      <c r="R127" s="229">
        <f>Q127*H127</f>
        <v>0.10560000000000001</v>
      </c>
      <c r="S127" s="229">
        <v>0</v>
      </c>
      <c r="T127" s="230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31" t="s">
        <v>383</v>
      </c>
      <c r="AT127" s="231" t="s">
        <v>252</v>
      </c>
      <c r="AU127" s="231" t="s">
        <v>87</v>
      </c>
      <c r="AY127" s="18" t="s">
        <v>199</v>
      </c>
      <c r="BE127" s="232">
        <f>IF(N127="základní",J127,0)</f>
        <v>0</v>
      </c>
      <c r="BF127" s="232">
        <f>IF(N127="snížená",J127,0)</f>
        <v>0</v>
      </c>
      <c r="BG127" s="232">
        <f>IF(N127="zákl. přenesená",J127,0)</f>
        <v>0</v>
      </c>
      <c r="BH127" s="232">
        <f>IF(N127="sníž. přenesená",J127,0)</f>
        <v>0</v>
      </c>
      <c r="BI127" s="232">
        <f>IF(N127="nulová",J127,0)</f>
        <v>0</v>
      </c>
      <c r="BJ127" s="18" t="s">
        <v>85</v>
      </c>
      <c r="BK127" s="232">
        <f>ROUND(I127*H127,2)</f>
        <v>0</v>
      </c>
      <c r="BL127" s="18" t="s">
        <v>313</v>
      </c>
      <c r="BM127" s="231" t="s">
        <v>1116</v>
      </c>
    </row>
    <row r="128" s="14" customFormat="1">
      <c r="A128" s="14"/>
      <c r="B128" s="244"/>
      <c r="C128" s="245"/>
      <c r="D128" s="235" t="s">
        <v>209</v>
      </c>
      <c r="E128" s="246" t="s">
        <v>1</v>
      </c>
      <c r="F128" s="247" t="s">
        <v>1117</v>
      </c>
      <c r="G128" s="245"/>
      <c r="H128" s="248">
        <v>2640</v>
      </c>
      <c r="I128" s="249"/>
      <c r="J128" s="245"/>
      <c r="K128" s="245"/>
      <c r="L128" s="250"/>
      <c r="M128" s="251"/>
      <c r="N128" s="252"/>
      <c r="O128" s="252"/>
      <c r="P128" s="252"/>
      <c r="Q128" s="252"/>
      <c r="R128" s="252"/>
      <c r="S128" s="252"/>
      <c r="T128" s="253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54" t="s">
        <v>209</v>
      </c>
      <c r="AU128" s="254" t="s">
        <v>87</v>
      </c>
      <c r="AV128" s="14" t="s">
        <v>87</v>
      </c>
      <c r="AW128" s="14" t="s">
        <v>33</v>
      </c>
      <c r="AX128" s="14" t="s">
        <v>85</v>
      </c>
      <c r="AY128" s="254" t="s">
        <v>199</v>
      </c>
    </row>
    <row r="129" s="2" customFormat="1" ht="24.15" customHeight="1">
      <c r="A129" s="39"/>
      <c r="B129" s="40"/>
      <c r="C129" s="220" t="s">
        <v>239</v>
      </c>
      <c r="D129" s="220" t="s">
        <v>202</v>
      </c>
      <c r="E129" s="221" t="s">
        <v>1118</v>
      </c>
      <c r="F129" s="222" t="s">
        <v>1119</v>
      </c>
      <c r="G129" s="223" t="s">
        <v>248</v>
      </c>
      <c r="H129" s="224">
        <v>78</v>
      </c>
      <c r="I129" s="225"/>
      <c r="J129" s="226">
        <f>ROUND(I129*H129,2)</f>
        <v>0</v>
      </c>
      <c r="K129" s="222" t="s">
        <v>1</v>
      </c>
      <c r="L129" s="45"/>
      <c r="M129" s="227" t="s">
        <v>1</v>
      </c>
      <c r="N129" s="228" t="s">
        <v>42</v>
      </c>
      <c r="O129" s="92"/>
      <c r="P129" s="229">
        <f>O129*H129</f>
        <v>0</v>
      </c>
      <c r="Q129" s="229">
        <v>0</v>
      </c>
      <c r="R129" s="229">
        <f>Q129*H129</f>
        <v>0</v>
      </c>
      <c r="S129" s="229">
        <v>0</v>
      </c>
      <c r="T129" s="230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1" t="s">
        <v>313</v>
      </c>
      <c r="AT129" s="231" t="s">
        <v>202</v>
      </c>
      <c r="AU129" s="231" t="s">
        <v>87</v>
      </c>
      <c r="AY129" s="18" t="s">
        <v>199</v>
      </c>
      <c r="BE129" s="232">
        <f>IF(N129="základní",J129,0)</f>
        <v>0</v>
      </c>
      <c r="BF129" s="232">
        <f>IF(N129="snížená",J129,0)</f>
        <v>0</v>
      </c>
      <c r="BG129" s="232">
        <f>IF(N129="zákl. přenesená",J129,0)</f>
        <v>0</v>
      </c>
      <c r="BH129" s="232">
        <f>IF(N129="sníž. přenesená",J129,0)</f>
        <v>0</v>
      </c>
      <c r="BI129" s="232">
        <f>IF(N129="nulová",J129,0)</f>
        <v>0</v>
      </c>
      <c r="BJ129" s="18" t="s">
        <v>85</v>
      </c>
      <c r="BK129" s="232">
        <f>ROUND(I129*H129,2)</f>
        <v>0</v>
      </c>
      <c r="BL129" s="18" t="s">
        <v>313</v>
      </c>
      <c r="BM129" s="231" t="s">
        <v>1120</v>
      </c>
    </row>
    <row r="130" s="2" customFormat="1" ht="24.15" customHeight="1">
      <c r="A130" s="39"/>
      <c r="B130" s="40"/>
      <c r="C130" s="255" t="s">
        <v>200</v>
      </c>
      <c r="D130" s="255" t="s">
        <v>252</v>
      </c>
      <c r="E130" s="256" t="s">
        <v>1121</v>
      </c>
      <c r="F130" s="257" t="s">
        <v>1122</v>
      </c>
      <c r="G130" s="258" t="s">
        <v>248</v>
      </c>
      <c r="H130" s="259">
        <v>78</v>
      </c>
      <c r="I130" s="260"/>
      <c r="J130" s="261">
        <f>ROUND(I130*H130,2)</f>
        <v>0</v>
      </c>
      <c r="K130" s="257" t="s">
        <v>1</v>
      </c>
      <c r="L130" s="262"/>
      <c r="M130" s="263" t="s">
        <v>1</v>
      </c>
      <c r="N130" s="264" t="s">
        <v>42</v>
      </c>
      <c r="O130" s="92"/>
      <c r="P130" s="229">
        <f>O130*H130</f>
        <v>0</v>
      </c>
      <c r="Q130" s="229">
        <v>5.0000000000000002E-05</v>
      </c>
      <c r="R130" s="229">
        <f>Q130*H130</f>
        <v>0.0039000000000000003</v>
      </c>
      <c r="S130" s="229">
        <v>0</v>
      </c>
      <c r="T130" s="230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1" t="s">
        <v>383</v>
      </c>
      <c r="AT130" s="231" t="s">
        <v>252</v>
      </c>
      <c r="AU130" s="231" t="s">
        <v>87</v>
      </c>
      <c r="AY130" s="18" t="s">
        <v>199</v>
      </c>
      <c r="BE130" s="232">
        <f>IF(N130="základní",J130,0)</f>
        <v>0</v>
      </c>
      <c r="BF130" s="232">
        <f>IF(N130="snížená",J130,0)</f>
        <v>0</v>
      </c>
      <c r="BG130" s="232">
        <f>IF(N130="zákl. přenesená",J130,0)</f>
        <v>0</v>
      </c>
      <c r="BH130" s="232">
        <f>IF(N130="sníž. přenesená",J130,0)</f>
        <v>0</v>
      </c>
      <c r="BI130" s="232">
        <f>IF(N130="nulová",J130,0)</f>
        <v>0</v>
      </c>
      <c r="BJ130" s="18" t="s">
        <v>85</v>
      </c>
      <c r="BK130" s="232">
        <f>ROUND(I130*H130,2)</f>
        <v>0</v>
      </c>
      <c r="BL130" s="18" t="s">
        <v>313</v>
      </c>
      <c r="BM130" s="231" t="s">
        <v>1123</v>
      </c>
    </row>
    <row r="131" s="2" customFormat="1" ht="33" customHeight="1">
      <c r="A131" s="39"/>
      <c r="B131" s="40"/>
      <c r="C131" s="220" t="s">
        <v>251</v>
      </c>
      <c r="D131" s="220" t="s">
        <v>202</v>
      </c>
      <c r="E131" s="221" t="s">
        <v>1124</v>
      </c>
      <c r="F131" s="222" t="s">
        <v>1125</v>
      </c>
      <c r="G131" s="223" t="s">
        <v>248</v>
      </c>
      <c r="H131" s="224">
        <v>2</v>
      </c>
      <c r="I131" s="225"/>
      <c r="J131" s="226">
        <f>ROUND(I131*H131,2)</f>
        <v>0</v>
      </c>
      <c r="K131" s="222" t="s">
        <v>1</v>
      </c>
      <c r="L131" s="45"/>
      <c r="M131" s="227" t="s">
        <v>1</v>
      </c>
      <c r="N131" s="228" t="s">
        <v>42</v>
      </c>
      <c r="O131" s="92"/>
      <c r="P131" s="229">
        <f>O131*H131</f>
        <v>0</v>
      </c>
      <c r="Q131" s="229">
        <v>0</v>
      </c>
      <c r="R131" s="229">
        <f>Q131*H131</f>
        <v>0</v>
      </c>
      <c r="S131" s="229">
        <v>0</v>
      </c>
      <c r="T131" s="230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1" t="s">
        <v>313</v>
      </c>
      <c r="AT131" s="231" t="s">
        <v>202</v>
      </c>
      <c r="AU131" s="231" t="s">
        <v>87</v>
      </c>
      <c r="AY131" s="18" t="s">
        <v>199</v>
      </c>
      <c r="BE131" s="232">
        <f>IF(N131="základní",J131,0)</f>
        <v>0</v>
      </c>
      <c r="BF131" s="232">
        <f>IF(N131="snížená",J131,0)</f>
        <v>0</v>
      </c>
      <c r="BG131" s="232">
        <f>IF(N131="zákl. přenesená",J131,0)</f>
        <v>0</v>
      </c>
      <c r="BH131" s="232">
        <f>IF(N131="sníž. přenesená",J131,0)</f>
        <v>0</v>
      </c>
      <c r="BI131" s="232">
        <f>IF(N131="nulová",J131,0)</f>
        <v>0</v>
      </c>
      <c r="BJ131" s="18" t="s">
        <v>85</v>
      </c>
      <c r="BK131" s="232">
        <f>ROUND(I131*H131,2)</f>
        <v>0</v>
      </c>
      <c r="BL131" s="18" t="s">
        <v>313</v>
      </c>
      <c r="BM131" s="231" t="s">
        <v>1126</v>
      </c>
    </row>
    <row r="132" s="2" customFormat="1" ht="16.5" customHeight="1">
      <c r="A132" s="39"/>
      <c r="B132" s="40"/>
      <c r="C132" s="255" t="s">
        <v>255</v>
      </c>
      <c r="D132" s="255" t="s">
        <v>252</v>
      </c>
      <c r="E132" s="256" t="s">
        <v>1127</v>
      </c>
      <c r="F132" s="257" t="s">
        <v>1128</v>
      </c>
      <c r="G132" s="258" t="s">
        <v>248</v>
      </c>
      <c r="H132" s="259">
        <v>2</v>
      </c>
      <c r="I132" s="260"/>
      <c r="J132" s="261">
        <f>ROUND(I132*H132,2)</f>
        <v>0</v>
      </c>
      <c r="K132" s="257" t="s">
        <v>1</v>
      </c>
      <c r="L132" s="262"/>
      <c r="M132" s="263" t="s">
        <v>1</v>
      </c>
      <c r="N132" s="264" t="s">
        <v>42</v>
      </c>
      <c r="O132" s="92"/>
      <c r="P132" s="229">
        <f>O132*H132</f>
        <v>0</v>
      </c>
      <c r="Q132" s="229">
        <v>0.00010000000000000001</v>
      </c>
      <c r="R132" s="229">
        <f>Q132*H132</f>
        <v>0.00020000000000000001</v>
      </c>
      <c r="S132" s="229">
        <v>0</v>
      </c>
      <c r="T132" s="230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1" t="s">
        <v>383</v>
      </c>
      <c r="AT132" s="231" t="s">
        <v>252</v>
      </c>
      <c r="AU132" s="231" t="s">
        <v>87</v>
      </c>
      <c r="AY132" s="18" t="s">
        <v>199</v>
      </c>
      <c r="BE132" s="232">
        <f>IF(N132="základní",J132,0)</f>
        <v>0</v>
      </c>
      <c r="BF132" s="232">
        <f>IF(N132="snížená",J132,0)</f>
        <v>0</v>
      </c>
      <c r="BG132" s="232">
        <f>IF(N132="zákl. přenesená",J132,0)</f>
        <v>0</v>
      </c>
      <c r="BH132" s="232">
        <f>IF(N132="sníž. přenesená",J132,0)</f>
        <v>0</v>
      </c>
      <c r="BI132" s="232">
        <f>IF(N132="nulová",J132,0)</f>
        <v>0</v>
      </c>
      <c r="BJ132" s="18" t="s">
        <v>85</v>
      </c>
      <c r="BK132" s="232">
        <f>ROUND(I132*H132,2)</f>
        <v>0</v>
      </c>
      <c r="BL132" s="18" t="s">
        <v>313</v>
      </c>
      <c r="BM132" s="231" t="s">
        <v>1129</v>
      </c>
    </row>
    <row r="133" s="2" customFormat="1" ht="33" customHeight="1">
      <c r="A133" s="39"/>
      <c r="B133" s="40"/>
      <c r="C133" s="220" t="s">
        <v>257</v>
      </c>
      <c r="D133" s="220" t="s">
        <v>202</v>
      </c>
      <c r="E133" s="221" t="s">
        <v>1130</v>
      </c>
      <c r="F133" s="222" t="s">
        <v>1131</v>
      </c>
      <c r="G133" s="223" t="s">
        <v>248</v>
      </c>
      <c r="H133" s="224">
        <v>6</v>
      </c>
      <c r="I133" s="225"/>
      <c r="J133" s="226">
        <f>ROUND(I133*H133,2)</f>
        <v>0</v>
      </c>
      <c r="K133" s="222" t="s">
        <v>1</v>
      </c>
      <c r="L133" s="45"/>
      <c r="M133" s="227" t="s">
        <v>1</v>
      </c>
      <c r="N133" s="228" t="s">
        <v>42</v>
      </c>
      <c r="O133" s="92"/>
      <c r="P133" s="229">
        <f>O133*H133</f>
        <v>0</v>
      </c>
      <c r="Q133" s="229">
        <v>0</v>
      </c>
      <c r="R133" s="229">
        <f>Q133*H133</f>
        <v>0</v>
      </c>
      <c r="S133" s="229">
        <v>0</v>
      </c>
      <c r="T133" s="230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31" t="s">
        <v>313</v>
      </c>
      <c r="AT133" s="231" t="s">
        <v>202</v>
      </c>
      <c r="AU133" s="231" t="s">
        <v>87</v>
      </c>
      <c r="AY133" s="18" t="s">
        <v>199</v>
      </c>
      <c r="BE133" s="232">
        <f>IF(N133="základní",J133,0)</f>
        <v>0</v>
      </c>
      <c r="BF133" s="232">
        <f>IF(N133="snížená",J133,0)</f>
        <v>0</v>
      </c>
      <c r="BG133" s="232">
        <f>IF(N133="zákl. přenesená",J133,0)</f>
        <v>0</v>
      </c>
      <c r="BH133" s="232">
        <f>IF(N133="sníž. přenesená",J133,0)</f>
        <v>0</v>
      </c>
      <c r="BI133" s="232">
        <f>IF(N133="nulová",J133,0)</f>
        <v>0</v>
      </c>
      <c r="BJ133" s="18" t="s">
        <v>85</v>
      </c>
      <c r="BK133" s="232">
        <f>ROUND(I133*H133,2)</f>
        <v>0</v>
      </c>
      <c r="BL133" s="18" t="s">
        <v>313</v>
      </c>
      <c r="BM133" s="231" t="s">
        <v>1132</v>
      </c>
    </row>
    <row r="134" s="2" customFormat="1" ht="21.75" customHeight="1">
      <c r="A134" s="39"/>
      <c r="B134" s="40"/>
      <c r="C134" s="255" t="s">
        <v>277</v>
      </c>
      <c r="D134" s="255" t="s">
        <v>252</v>
      </c>
      <c r="E134" s="256" t="s">
        <v>1133</v>
      </c>
      <c r="F134" s="257" t="s">
        <v>1134</v>
      </c>
      <c r="G134" s="258" t="s">
        <v>248</v>
      </c>
      <c r="H134" s="259">
        <v>6</v>
      </c>
      <c r="I134" s="260"/>
      <c r="J134" s="261">
        <f>ROUND(I134*H134,2)</f>
        <v>0</v>
      </c>
      <c r="K134" s="257" t="s">
        <v>1</v>
      </c>
      <c r="L134" s="262"/>
      <c r="M134" s="263" t="s">
        <v>1</v>
      </c>
      <c r="N134" s="264" t="s">
        <v>42</v>
      </c>
      <c r="O134" s="92"/>
      <c r="P134" s="229">
        <f>O134*H134</f>
        <v>0</v>
      </c>
      <c r="Q134" s="229">
        <v>0.00010000000000000001</v>
      </c>
      <c r="R134" s="229">
        <f>Q134*H134</f>
        <v>0.00060000000000000006</v>
      </c>
      <c r="S134" s="229">
        <v>0</v>
      </c>
      <c r="T134" s="230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1" t="s">
        <v>383</v>
      </c>
      <c r="AT134" s="231" t="s">
        <v>252</v>
      </c>
      <c r="AU134" s="231" t="s">
        <v>87</v>
      </c>
      <c r="AY134" s="18" t="s">
        <v>199</v>
      </c>
      <c r="BE134" s="232">
        <f>IF(N134="základní",J134,0)</f>
        <v>0</v>
      </c>
      <c r="BF134" s="232">
        <f>IF(N134="snížená",J134,0)</f>
        <v>0</v>
      </c>
      <c r="BG134" s="232">
        <f>IF(N134="zákl. přenesená",J134,0)</f>
        <v>0</v>
      </c>
      <c r="BH134" s="232">
        <f>IF(N134="sníž. přenesená",J134,0)</f>
        <v>0</v>
      </c>
      <c r="BI134" s="232">
        <f>IF(N134="nulová",J134,0)</f>
        <v>0</v>
      </c>
      <c r="BJ134" s="18" t="s">
        <v>85</v>
      </c>
      <c r="BK134" s="232">
        <f>ROUND(I134*H134,2)</f>
        <v>0</v>
      </c>
      <c r="BL134" s="18" t="s">
        <v>313</v>
      </c>
      <c r="BM134" s="231" t="s">
        <v>1135</v>
      </c>
    </row>
    <row r="135" s="2" customFormat="1" ht="33" customHeight="1">
      <c r="A135" s="39"/>
      <c r="B135" s="40"/>
      <c r="C135" s="220" t="s">
        <v>286</v>
      </c>
      <c r="D135" s="220" t="s">
        <v>202</v>
      </c>
      <c r="E135" s="221" t="s">
        <v>1136</v>
      </c>
      <c r="F135" s="222" t="s">
        <v>1137</v>
      </c>
      <c r="G135" s="223" t="s">
        <v>248</v>
      </c>
      <c r="H135" s="224">
        <v>4</v>
      </c>
      <c r="I135" s="225"/>
      <c r="J135" s="226">
        <f>ROUND(I135*H135,2)</f>
        <v>0</v>
      </c>
      <c r="K135" s="222" t="s">
        <v>1</v>
      </c>
      <c r="L135" s="45"/>
      <c r="M135" s="227" t="s">
        <v>1</v>
      </c>
      <c r="N135" s="228" t="s">
        <v>42</v>
      </c>
      <c r="O135" s="92"/>
      <c r="P135" s="229">
        <f>O135*H135</f>
        <v>0</v>
      </c>
      <c r="Q135" s="229">
        <v>0</v>
      </c>
      <c r="R135" s="229">
        <f>Q135*H135</f>
        <v>0</v>
      </c>
      <c r="S135" s="229">
        <v>0</v>
      </c>
      <c r="T135" s="230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1" t="s">
        <v>313</v>
      </c>
      <c r="AT135" s="231" t="s">
        <v>202</v>
      </c>
      <c r="AU135" s="231" t="s">
        <v>87</v>
      </c>
      <c r="AY135" s="18" t="s">
        <v>199</v>
      </c>
      <c r="BE135" s="232">
        <f>IF(N135="základní",J135,0)</f>
        <v>0</v>
      </c>
      <c r="BF135" s="232">
        <f>IF(N135="snížená",J135,0)</f>
        <v>0</v>
      </c>
      <c r="BG135" s="232">
        <f>IF(N135="zákl. přenesená",J135,0)</f>
        <v>0</v>
      </c>
      <c r="BH135" s="232">
        <f>IF(N135="sníž. přenesená",J135,0)</f>
        <v>0</v>
      </c>
      <c r="BI135" s="232">
        <f>IF(N135="nulová",J135,0)</f>
        <v>0</v>
      </c>
      <c r="BJ135" s="18" t="s">
        <v>85</v>
      </c>
      <c r="BK135" s="232">
        <f>ROUND(I135*H135,2)</f>
        <v>0</v>
      </c>
      <c r="BL135" s="18" t="s">
        <v>313</v>
      </c>
      <c r="BM135" s="231" t="s">
        <v>1138</v>
      </c>
    </row>
    <row r="136" s="2" customFormat="1" ht="16.5" customHeight="1">
      <c r="A136" s="39"/>
      <c r="B136" s="40"/>
      <c r="C136" s="255" t="s">
        <v>292</v>
      </c>
      <c r="D136" s="255" t="s">
        <v>252</v>
      </c>
      <c r="E136" s="256" t="s">
        <v>1139</v>
      </c>
      <c r="F136" s="257" t="s">
        <v>1140</v>
      </c>
      <c r="G136" s="258" t="s">
        <v>248</v>
      </c>
      <c r="H136" s="259">
        <v>4</v>
      </c>
      <c r="I136" s="260"/>
      <c r="J136" s="261">
        <f>ROUND(I136*H136,2)</f>
        <v>0</v>
      </c>
      <c r="K136" s="257" t="s">
        <v>1</v>
      </c>
      <c r="L136" s="262"/>
      <c r="M136" s="263" t="s">
        <v>1</v>
      </c>
      <c r="N136" s="264" t="s">
        <v>42</v>
      </c>
      <c r="O136" s="92"/>
      <c r="P136" s="229">
        <f>O136*H136</f>
        <v>0</v>
      </c>
      <c r="Q136" s="229">
        <v>0.00010000000000000001</v>
      </c>
      <c r="R136" s="229">
        <f>Q136*H136</f>
        <v>0.00040000000000000002</v>
      </c>
      <c r="S136" s="229">
        <v>0</v>
      </c>
      <c r="T136" s="230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1" t="s">
        <v>383</v>
      </c>
      <c r="AT136" s="231" t="s">
        <v>252</v>
      </c>
      <c r="AU136" s="231" t="s">
        <v>87</v>
      </c>
      <c r="AY136" s="18" t="s">
        <v>199</v>
      </c>
      <c r="BE136" s="232">
        <f>IF(N136="základní",J136,0)</f>
        <v>0</v>
      </c>
      <c r="BF136" s="232">
        <f>IF(N136="snížená",J136,0)</f>
        <v>0</v>
      </c>
      <c r="BG136" s="232">
        <f>IF(N136="zákl. přenesená",J136,0)</f>
        <v>0</v>
      </c>
      <c r="BH136" s="232">
        <f>IF(N136="sníž. přenesená",J136,0)</f>
        <v>0</v>
      </c>
      <c r="BI136" s="232">
        <f>IF(N136="nulová",J136,0)</f>
        <v>0</v>
      </c>
      <c r="BJ136" s="18" t="s">
        <v>85</v>
      </c>
      <c r="BK136" s="232">
        <f>ROUND(I136*H136,2)</f>
        <v>0</v>
      </c>
      <c r="BL136" s="18" t="s">
        <v>313</v>
      </c>
      <c r="BM136" s="231" t="s">
        <v>1141</v>
      </c>
    </row>
    <row r="137" s="2" customFormat="1" ht="37.8" customHeight="1">
      <c r="A137" s="39"/>
      <c r="B137" s="40"/>
      <c r="C137" s="220" t="s">
        <v>298</v>
      </c>
      <c r="D137" s="220" t="s">
        <v>202</v>
      </c>
      <c r="E137" s="221" t="s">
        <v>1142</v>
      </c>
      <c r="F137" s="222" t="s">
        <v>1143</v>
      </c>
      <c r="G137" s="223" t="s">
        <v>248</v>
      </c>
      <c r="H137" s="224">
        <v>26</v>
      </c>
      <c r="I137" s="225"/>
      <c r="J137" s="226">
        <f>ROUND(I137*H137,2)</f>
        <v>0</v>
      </c>
      <c r="K137" s="222" t="s">
        <v>1</v>
      </c>
      <c r="L137" s="45"/>
      <c r="M137" s="227" t="s">
        <v>1</v>
      </c>
      <c r="N137" s="228" t="s">
        <v>42</v>
      </c>
      <c r="O137" s="92"/>
      <c r="P137" s="229">
        <f>O137*H137</f>
        <v>0</v>
      </c>
      <c r="Q137" s="229">
        <v>0</v>
      </c>
      <c r="R137" s="229">
        <f>Q137*H137</f>
        <v>0</v>
      </c>
      <c r="S137" s="229">
        <v>0</v>
      </c>
      <c r="T137" s="230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1" t="s">
        <v>313</v>
      </c>
      <c r="AT137" s="231" t="s">
        <v>202</v>
      </c>
      <c r="AU137" s="231" t="s">
        <v>87</v>
      </c>
      <c r="AY137" s="18" t="s">
        <v>199</v>
      </c>
      <c r="BE137" s="232">
        <f>IF(N137="základní",J137,0)</f>
        <v>0</v>
      </c>
      <c r="BF137" s="232">
        <f>IF(N137="snížená",J137,0)</f>
        <v>0</v>
      </c>
      <c r="BG137" s="232">
        <f>IF(N137="zákl. přenesená",J137,0)</f>
        <v>0</v>
      </c>
      <c r="BH137" s="232">
        <f>IF(N137="sníž. přenesená",J137,0)</f>
        <v>0</v>
      </c>
      <c r="BI137" s="232">
        <f>IF(N137="nulová",J137,0)</f>
        <v>0</v>
      </c>
      <c r="BJ137" s="18" t="s">
        <v>85</v>
      </c>
      <c r="BK137" s="232">
        <f>ROUND(I137*H137,2)</f>
        <v>0</v>
      </c>
      <c r="BL137" s="18" t="s">
        <v>313</v>
      </c>
      <c r="BM137" s="231" t="s">
        <v>1144</v>
      </c>
    </row>
    <row r="138" s="2" customFormat="1" ht="24.15" customHeight="1">
      <c r="A138" s="39"/>
      <c r="B138" s="40"/>
      <c r="C138" s="255" t="s">
        <v>305</v>
      </c>
      <c r="D138" s="255" t="s">
        <v>252</v>
      </c>
      <c r="E138" s="256" t="s">
        <v>1145</v>
      </c>
      <c r="F138" s="257" t="s">
        <v>1146</v>
      </c>
      <c r="G138" s="258" t="s">
        <v>248</v>
      </c>
      <c r="H138" s="259">
        <v>78</v>
      </c>
      <c r="I138" s="260"/>
      <c r="J138" s="261">
        <f>ROUND(I138*H138,2)</f>
        <v>0</v>
      </c>
      <c r="K138" s="257" t="s">
        <v>1</v>
      </c>
      <c r="L138" s="262"/>
      <c r="M138" s="263" t="s">
        <v>1</v>
      </c>
      <c r="N138" s="264" t="s">
        <v>42</v>
      </c>
      <c r="O138" s="92"/>
      <c r="P138" s="229">
        <f>O138*H138</f>
        <v>0</v>
      </c>
      <c r="Q138" s="229">
        <v>0.00010000000000000001</v>
      </c>
      <c r="R138" s="229">
        <f>Q138*H138</f>
        <v>0.0078000000000000005</v>
      </c>
      <c r="S138" s="229">
        <v>0</v>
      </c>
      <c r="T138" s="230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1" t="s">
        <v>383</v>
      </c>
      <c r="AT138" s="231" t="s">
        <v>252</v>
      </c>
      <c r="AU138" s="231" t="s">
        <v>87</v>
      </c>
      <c r="AY138" s="18" t="s">
        <v>199</v>
      </c>
      <c r="BE138" s="232">
        <f>IF(N138="základní",J138,0)</f>
        <v>0</v>
      </c>
      <c r="BF138" s="232">
        <f>IF(N138="snížená",J138,0)</f>
        <v>0</v>
      </c>
      <c r="BG138" s="232">
        <f>IF(N138="zákl. přenesená",J138,0)</f>
        <v>0</v>
      </c>
      <c r="BH138" s="232">
        <f>IF(N138="sníž. přenesená",J138,0)</f>
        <v>0</v>
      </c>
      <c r="BI138" s="232">
        <f>IF(N138="nulová",J138,0)</f>
        <v>0</v>
      </c>
      <c r="BJ138" s="18" t="s">
        <v>85</v>
      </c>
      <c r="BK138" s="232">
        <f>ROUND(I138*H138,2)</f>
        <v>0</v>
      </c>
      <c r="BL138" s="18" t="s">
        <v>313</v>
      </c>
      <c r="BM138" s="231" t="s">
        <v>1147</v>
      </c>
    </row>
    <row r="139" s="2" customFormat="1" ht="24.15" customHeight="1">
      <c r="A139" s="39"/>
      <c r="B139" s="40"/>
      <c r="C139" s="220" t="s">
        <v>8</v>
      </c>
      <c r="D139" s="220" t="s">
        <v>202</v>
      </c>
      <c r="E139" s="221" t="s">
        <v>1148</v>
      </c>
      <c r="F139" s="222" t="s">
        <v>1149</v>
      </c>
      <c r="G139" s="223" t="s">
        <v>248</v>
      </c>
      <c r="H139" s="224">
        <v>78</v>
      </c>
      <c r="I139" s="225"/>
      <c r="J139" s="226">
        <f>ROUND(I139*H139,2)</f>
        <v>0</v>
      </c>
      <c r="K139" s="222" t="s">
        <v>1</v>
      </c>
      <c r="L139" s="45"/>
      <c r="M139" s="227" t="s">
        <v>1</v>
      </c>
      <c r="N139" s="228" t="s">
        <v>42</v>
      </c>
      <c r="O139" s="92"/>
      <c r="P139" s="229">
        <f>O139*H139</f>
        <v>0</v>
      </c>
      <c r="Q139" s="229">
        <v>0</v>
      </c>
      <c r="R139" s="229">
        <f>Q139*H139</f>
        <v>0</v>
      </c>
      <c r="S139" s="229">
        <v>0</v>
      </c>
      <c r="T139" s="230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1" t="s">
        <v>313</v>
      </c>
      <c r="AT139" s="231" t="s">
        <v>202</v>
      </c>
      <c r="AU139" s="231" t="s">
        <v>87</v>
      </c>
      <c r="AY139" s="18" t="s">
        <v>199</v>
      </c>
      <c r="BE139" s="232">
        <f>IF(N139="základní",J139,0)</f>
        <v>0</v>
      </c>
      <c r="BF139" s="232">
        <f>IF(N139="snížená",J139,0)</f>
        <v>0</v>
      </c>
      <c r="BG139" s="232">
        <f>IF(N139="zákl. přenesená",J139,0)</f>
        <v>0</v>
      </c>
      <c r="BH139" s="232">
        <f>IF(N139="sníž. přenesená",J139,0)</f>
        <v>0</v>
      </c>
      <c r="BI139" s="232">
        <f>IF(N139="nulová",J139,0)</f>
        <v>0</v>
      </c>
      <c r="BJ139" s="18" t="s">
        <v>85</v>
      </c>
      <c r="BK139" s="232">
        <f>ROUND(I139*H139,2)</f>
        <v>0</v>
      </c>
      <c r="BL139" s="18" t="s">
        <v>313</v>
      </c>
      <c r="BM139" s="231" t="s">
        <v>1150</v>
      </c>
    </row>
    <row r="140" s="2" customFormat="1" ht="24.15" customHeight="1">
      <c r="A140" s="39"/>
      <c r="B140" s="40"/>
      <c r="C140" s="220" t="s">
        <v>313</v>
      </c>
      <c r="D140" s="220" t="s">
        <v>202</v>
      </c>
      <c r="E140" s="221" t="s">
        <v>1151</v>
      </c>
      <c r="F140" s="222" t="s">
        <v>1152</v>
      </c>
      <c r="G140" s="223" t="s">
        <v>248</v>
      </c>
      <c r="H140" s="224">
        <v>78</v>
      </c>
      <c r="I140" s="225"/>
      <c r="J140" s="226">
        <f>ROUND(I140*H140,2)</f>
        <v>0</v>
      </c>
      <c r="K140" s="222" t="s">
        <v>1</v>
      </c>
      <c r="L140" s="45"/>
      <c r="M140" s="227" t="s">
        <v>1</v>
      </c>
      <c r="N140" s="228" t="s">
        <v>42</v>
      </c>
      <c r="O140" s="92"/>
      <c r="P140" s="229">
        <f>O140*H140</f>
        <v>0</v>
      </c>
      <c r="Q140" s="229">
        <v>0</v>
      </c>
      <c r="R140" s="229">
        <f>Q140*H140</f>
        <v>0</v>
      </c>
      <c r="S140" s="229">
        <v>0</v>
      </c>
      <c r="T140" s="230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1" t="s">
        <v>313</v>
      </c>
      <c r="AT140" s="231" t="s">
        <v>202</v>
      </c>
      <c r="AU140" s="231" t="s">
        <v>87</v>
      </c>
      <c r="AY140" s="18" t="s">
        <v>199</v>
      </c>
      <c r="BE140" s="232">
        <f>IF(N140="základní",J140,0)</f>
        <v>0</v>
      </c>
      <c r="BF140" s="232">
        <f>IF(N140="snížená",J140,0)</f>
        <v>0</v>
      </c>
      <c r="BG140" s="232">
        <f>IF(N140="zákl. přenesená",J140,0)</f>
        <v>0</v>
      </c>
      <c r="BH140" s="232">
        <f>IF(N140="sníž. přenesená",J140,0)</f>
        <v>0</v>
      </c>
      <c r="BI140" s="232">
        <f>IF(N140="nulová",J140,0)</f>
        <v>0</v>
      </c>
      <c r="BJ140" s="18" t="s">
        <v>85</v>
      </c>
      <c r="BK140" s="232">
        <f>ROUND(I140*H140,2)</f>
        <v>0</v>
      </c>
      <c r="BL140" s="18" t="s">
        <v>313</v>
      </c>
      <c r="BM140" s="231" t="s">
        <v>1153</v>
      </c>
    </row>
    <row r="141" s="2" customFormat="1" ht="24.15" customHeight="1">
      <c r="A141" s="39"/>
      <c r="B141" s="40"/>
      <c r="C141" s="220" t="s">
        <v>318</v>
      </c>
      <c r="D141" s="220" t="s">
        <v>202</v>
      </c>
      <c r="E141" s="221" t="s">
        <v>1154</v>
      </c>
      <c r="F141" s="222" t="s">
        <v>1155</v>
      </c>
      <c r="G141" s="223" t="s">
        <v>248</v>
      </c>
      <c r="H141" s="224">
        <v>3</v>
      </c>
      <c r="I141" s="225"/>
      <c r="J141" s="226">
        <f>ROUND(I141*H141,2)</f>
        <v>0</v>
      </c>
      <c r="K141" s="222" t="s">
        <v>1</v>
      </c>
      <c r="L141" s="45"/>
      <c r="M141" s="227" t="s">
        <v>1</v>
      </c>
      <c r="N141" s="228" t="s">
        <v>42</v>
      </c>
      <c r="O141" s="92"/>
      <c r="P141" s="229">
        <f>O141*H141</f>
        <v>0</v>
      </c>
      <c r="Q141" s="229">
        <v>0</v>
      </c>
      <c r="R141" s="229">
        <f>Q141*H141</f>
        <v>0</v>
      </c>
      <c r="S141" s="229">
        <v>0.00089999999999999998</v>
      </c>
      <c r="T141" s="230">
        <f>S141*H141</f>
        <v>0.0027000000000000001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1" t="s">
        <v>313</v>
      </c>
      <c r="AT141" s="231" t="s">
        <v>202</v>
      </c>
      <c r="AU141" s="231" t="s">
        <v>87</v>
      </c>
      <c r="AY141" s="18" t="s">
        <v>199</v>
      </c>
      <c r="BE141" s="232">
        <f>IF(N141="základní",J141,0)</f>
        <v>0</v>
      </c>
      <c r="BF141" s="232">
        <f>IF(N141="snížená",J141,0)</f>
        <v>0</v>
      </c>
      <c r="BG141" s="232">
        <f>IF(N141="zákl. přenesená",J141,0)</f>
        <v>0</v>
      </c>
      <c r="BH141" s="232">
        <f>IF(N141="sníž. přenesená",J141,0)</f>
        <v>0</v>
      </c>
      <c r="BI141" s="232">
        <f>IF(N141="nulová",J141,0)</f>
        <v>0</v>
      </c>
      <c r="BJ141" s="18" t="s">
        <v>85</v>
      </c>
      <c r="BK141" s="232">
        <f>ROUND(I141*H141,2)</f>
        <v>0</v>
      </c>
      <c r="BL141" s="18" t="s">
        <v>313</v>
      </c>
      <c r="BM141" s="231" t="s">
        <v>1156</v>
      </c>
    </row>
    <row r="142" s="12" customFormat="1" ht="25.92" customHeight="1">
      <c r="A142" s="12"/>
      <c r="B142" s="204"/>
      <c r="C142" s="205"/>
      <c r="D142" s="206" t="s">
        <v>76</v>
      </c>
      <c r="E142" s="207" t="s">
        <v>252</v>
      </c>
      <c r="F142" s="207" t="s">
        <v>1157</v>
      </c>
      <c r="G142" s="205"/>
      <c r="H142" s="205"/>
      <c r="I142" s="208"/>
      <c r="J142" s="209">
        <f>BK142</f>
        <v>0</v>
      </c>
      <c r="K142" s="205"/>
      <c r="L142" s="210"/>
      <c r="M142" s="211"/>
      <c r="N142" s="212"/>
      <c r="O142" s="212"/>
      <c r="P142" s="213">
        <f>P143</f>
        <v>0</v>
      </c>
      <c r="Q142" s="212"/>
      <c r="R142" s="213">
        <f>R143</f>
        <v>0</v>
      </c>
      <c r="S142" s="212"/>
      <c r="T142" s="214">
        <f>T143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15" t="s">
        <v>109</v>
      </c>
      <c r="AT142" s="216" t="s">
        <v>76</v>
      </c>
      <c r="AU142" s="216" t="s">
        <v>77</v>
      </c>
      <c r="AY142" s="215" t="s">
        <v>199</v>
      </c>
      <c r="BK142" s="217">
        <f>BK143</f>
        <v>0</v>
      </c>
    </row>
    <row r="143" s="12" customFormat="1" ht="22.8" customHeight="1">
      <c r="A143" s="12"/>
      <c r="B143" s="204"/>
      <c r="C143" s="205"/>
      <c r="D143" s="206" t="s">
        <v>76</v>
      </c>
      <c r="E143" s="218" t="s">
        <v>1158</v>
      </c>
      <c r="F143" s="218" t="s">
        <v>1159</v>
      </c>
      <c r="G143" s="205"/>
      <c r="H143" s="205"/>
      <c r="I143" s="208"/>
      <c r="J143" s="219">
        <f>BK143</f>
        <v>0</v>
      </c>
      <c r="K143" s="205"/>
      <c r="L143" s="210"/>
      <c r="M143" s="211"/>
      <c r="N143" s="212"/>
      <c r="O143" s="212"/>
      <c r="P143" s="213">
        <f>P144</f>
        <v>0</v>
      </c>
      <c r="Q143" s="212"/>
      <c r="R143" s="213">
        <f>R144</f>
        <v>0</v>
      </c>
      <c r="S143" s="212"/>
      <c r="T143" s="214">
        <f>T144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15" t="s">
        <v>109</v>
      </c>
      <c r="AT143" s="216" t="s">
        <v>76</v>
      </c>
      <c r="AU143" s="216" t="s">
        <v>85</v>
      </c>
      <c r="AY143" s="215" t="s">
        <v>199</v>
      </c>
      <c r="BK143" s="217">
        <f>BK144</f>
        <v>0</v>
      </c>
    </row>
    <row r="144" s="2" customFormat="1" ht="16.5" customHeight="1">
      <c r="A144" s="39"/>
      <c r="B144" s="40"/>
      <c r="C144" s="220" t="s">
        <v>324</v>
      </c>
      <c r="D144" s="220" t="s">
        <v>202</v>
      </c>
      <c r="E144" s="221" t="s">
        <v>1160</v>
      </c>
      <c r="F144" s="222" t="s">
        <v>1161</v>
      </c>
      <c r="G144" s="223" t="s">
        <v>248</v>
      </c>
      <c r="H144" s="224">
        <v>76</v>
      </c>
      <c r="I144" s="225"/>
      <c r="J144" s="226">
        <f>ROUND(I144*H144,2)</f>
        <v>0</v>
      </c>
      <c r="K144" s="222" t="s">
        <v>1</v>
      </c>
      <c r="L144" s="45"/>
      <c r="M144" s="227" t="s">
        <v>1</v>
      </c>
      <c r="N144" s="228" t="s">
        <v>42</v>
      </c>
      <c r="O144" s="92"/>
      <c r="P144" s="229">
        <f>O144*H144</f>
        <v>0</v>
      </c>
      <c r="Q144" s="229">
        <v>0</v>
      </c>
      <c r="R144" s="229">
        <f>Q144*H144</f>
        <v>0</v>
      </c>
      <c r="S144" s="229">
        <v>0</v>
      </c>
      <c r="T144" s="230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1" t="s">
        <v>555</v>
      </c>
      <c r="AT144" s="231" t="s">
        <v>202</v>
      </c>
      <c r="AU144" s="231" t="s">
        <v>87</v>
      </c>
      <c r="AY144" s="18" t="s">
        <v>199</v>
      </c>
      <c r="BE144" s="232">
        <f>IF(N144="základní",J144,0)</f>
        <v>0</v>
      </c>
      <c r="BF144" s="232">
        <f>IF(N144="snížená",J144,0)</f>
        <v>0</v>
      </c>
      <c r="BG144" s="232">
        <f>IF(N144="zákl. přenesená",J144,0)</f>
        <v>0</v>
      </c>
      <c r="BH144" s="232">
        <f>IF(N144="sníž. přenesená",J144,0)</f>
        <v>0</v>
      </c>
      <c r="BI144" s="232">
        <f>IF(N144="nulová",J144,0)</f>
        <v>0</v>
      </c>
      <c r="BJ144" s="18" t="s">
        <v>85</v>
      </c>
      <c r="BK144" s="232">
        <f>ROUND(I144*H144,2)</f>
        <v>0</v>
      </c>
      <c r="BL144" s="18" t="s">
        <v>555</v>
      </c>
      <c r="BM144" s="231" t="s">
        <v>1162</v>
      </c>
    </row>
    <row r="145" s="12" customFormat="1" ht="25.92" customHeight="1">
      <c r="A145" s="12"/>
      <c r="B145" s="204"/>
      <c r="C145" s="205"/>
      <c r="D145" s="206" t="s">
        <v>76</v>
      </c>
      <c r="E145" s="207" t="s">
        <v>1163</v>
      </c>
      <c r="F145" s="207" t="s">
        <v>1164</v>
      </c>
      <c r="G145" s="205"/>
      <c r="H145" s="205"/>
      <c r="I145" s="208"/>
      <c r="J145" s="209">
        <f>BK145</f>
        <v>0</v>
      </c>
      <c r="K145" s="205"/>
      <c r="L145" s="210"/>
      <c r="M145" s="211"/>
      <c r="N145" s="212"/>
      <c r="O145" s="212"/>
      <c r="P145" s="213">
        <f>SUM(P146:P152)</f>
        <v>0</v>
      </c>
      <c r="Q145" s="212"/>
      <c r="R145" s="213">
        <f>SUM(R146:R152)</f>
        <v>0.015069999999999998</v>
      </c>
      <c r="S145" s="212"/>
      <c r="T145" s="214">
        <f>SUM(T146:T152)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15" t="s">
        <v>207</v>
      </c>
      <c r="AT145" s="216" t="s">
        <v>76</v>
      </c>
      <c r="AU145" s="216" t="s">
        <v>77</v>
      </c>
      <c r="AY145" s="215" t="s">
        <v>199</v>
      </c>
      <c r="BK145" s="217">
        <f>SUM(BK146:BK152)</f>
        <v>0</v>
      </c>
    </row>
    <row r="146" s="2" customFormat="1" ht="24.15" customHeight="1">
      <c r="A146" s="39"/>
      <c r="B146" s="40"/>
      <c r="C146" s="220" t="s">
        <v>328</v>
      </c>
      <c r="D146" s="220" t="s">
        <v>202</v>
      </c>
      <c r="E146" s="221" t="s">
        <v>1165</v>
      </c>
      <c r="F146" s="222" t="s">
        <v>1166</v>
      </c>
      <c r="G146" s="223" t="s">
        <v>248</v>
      </c>
      <c r="H146" s="224">
        <v>2</v>
      </c>
      <c r="I146" s="225"/>
      <c r="J146" s="226">
        <f>ROUND(I146*H146,2)</f>
        <v>0</v>
      </c>
      <c r="K146" s="222" t="s">
        <v>1</v>
      </c>
      <c r="L146" s="45"/>
      <c r="M146" s="227" t="s">
        <v>1</v>
      </c>
      <c r="N146" s="228" t="s">
        <v>42</v>
      </c>
      <c r="O146" s="92"/>
      <c r="P146" s="229">
        <f>O146*H146</f>
        <v>0</v>
      </c>
      <c r="Q146" s="229">
        <v>0</v>
      </c>
      <c r="R146" s="229">
        <f>Q146*H146</f>
        <v>0</v>
      </c>
      <c r="S146" s="229">
        <v>0</v>
      </c>
      <c r="T146" s="230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1" t="s">
        <v>1167</v>
      </c>
      <c r="AT146" s="231" t="s">
        <v>202</v>
      </c>
      <c r="AU146" s="231" t="s">
        <v>85</v>
      </c>
      <c r="AY146" s="18" t="s">
        <v>199</v>
      </c>
      <c r="BE146" s="232">
        <f>IF(N146="základní",J146,0)</f>
        <v>0</v>
      </c>
      <c r="BF146" s="232">
        <f>IF(N146="snížená",J146,0)</f>
        <v>0</v>
      </c>
      <c r="BG146" s="232">
        <f>IF(N146="zákl. přenesená",J146,0)</f>
        <v>0</v>
      </c>
      <c r="BH146" s="232">
        <f>IF(N146="sníž. přenesená",J146,0)</f>
        <v>0</v>
      </c>
      <c r="BI146" s="232">
        <f>IF(N146="nulová",J146,0)</f>
        <v>0</v>
      </c>
      <c r="BJ146" s="18" t="s">
        <v>85</v>
      </c>
      <c r="BK146" s="232">
        <f>ROUND(I146*H146,2)</f>
        <v>0</v>
      </c>
      <c r="BL146" s="18" t="s">
        <v>1167</v>
      </c>
      <c r="BM146" s="231" t="s">
        <v>1168</v>
      </c>
    </row>
    <row r="147" s="2" customFormat="1" ht="33" customHeight="1">
      <c r="A147" s="39"/>
      <c r="B147" s="40"/>
      <c r="C147" s="220" t="s">
        <v>336</v>
      </c>
      <c r="D147" s="220" t="s">
        <v>202</v>
      </c>
      <c r="E147" s="221" t="s">
        <v>1169</v>
      </c>
      <c r="F147" s="222" t="s">
        <v>1170</v>
      </c>
      <c r="G147" s="223" t="s">
        <v>248</v>
      </c>
      <c r="H147" s="224">
        <v>11</v>
      </c>
      <c r="I147" s="225"/>
      <c r="J147" s="226">
        <f>ROUND(I147*H147,2)</f>
        <v>0</v>
      </c>
      <c r="K147" s="222" t="s">
        <v>1</v>
      </c>
      <c r="L147" s="45"/>
      <c r="M147" s="227" t="s">
        <v>1</v>
      </c>
      <c r="N147" s="228" t="s">
        <v>42</v>
      </c>
      <c r="O147" s="92"/>
      <c r="P147" s="229">
        <f>O147*H147</f>
        <v>0</v>
      </c>
      <c r="Q147" s="229">
        <v>0</v>
      </c>
      <c r="R147" s="229">
        <f>Q147*H147</f>
        <v>0</v>
      </c>
      <c r="S147" s="229">
        <v>0</v>
      </c>
      <c r="T147" s="230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1" t="s">
        <v>1167</v>
      </c>
      <c r="AT147" s="231" t="s">
        <v>202</v>
      </c>
      <c r="AU147" s="231" t="s">
        <v>85</v>
      </c>
      <c r="AY147" s="18" t="s">
        <v>199</v>
      </c>
      <c r="BE147" s="232">
        <f>IF(N147="základní",J147,0)</f>
        <v>0</v>
      </c>
      <c r="BF147" s="232">
        <f>IF(N147="snížená",J147,0)</f>
        <v>0</v>
      </c>
      <c r="BG147" s="232">
        <f>IF(N147="zákl. přenesená",J147,0)</f>
        <v>0</v>
      </c>
      <c r="BH147" s="232">
        <f>IF(N147="sníž. přenesená",J147,0)</f>
        <v>0</v>
      </c>
      <c r="BI147" s="232">
        <f>IF(N147="nulová",J147,0)</f>
        <v>0</v>
      </c>
      <c r="BJ147" s="18" t="s">
        <v>85</v>
      </c>
      <c r="BK147" s="232">
        <f>ROUND(I147*H147,2)</f>
        <v>0</v>
      </c>
      <c r="BL147" s="18" t="s">
        <v>1167</v>
      </c>
      <c r="BM147" s="231" t="s">
        <v>1171</v>
      </c>
    </row>
    <row r="148" s="2" customFormat="1" ht="21.75" customHeight="1">
      <c r="A148" s="39"/>
      <c r="B148" s="40"/>
      <c r="C148" s="220" t="s">
        <v>7</v>
      </c>
      <c r="D148" s="220" t="s">
        <v>202</v>
      </c>
      <c r="E148" s="221" t="s">
        <v>1172</v>
      </c>
      <c r="F148" s="222" t="s">
        <v>1173</v>
      </c>
      <c r="G148" s="223" t="s">
        <v>248</v>
      </c>
      <c r="H148" s="224">
        <v>2</v>
      </c>
      <c r="I148" s="225"/>
      <c r="J148" s="226">
        <f>ROUND(I148*H148,2)</f>
        <v>0</v>
      </c>
      <c r="K148" s="222" t="s">
        <v>1</v>
      </c>
      <c r="L148" s="45"/>
      <c r="M148" s="227" t="s">
        <v>1</v>
      </c>
      <c r="N148" s="228" t="s">
        <v>42</v>
      </c>
      <c r="O148" s="92"/>
      <c r="P148" s="229">
        <f>O148*H148</f>
        <v>0</v>
      </c>
      <c r="Q148" s="229">
        <v>0</v>
      </c>
      <c r="R148" s="229">
        <f>Q148*H148</f>
        <v>0</v>
      </c>
      <c r="S148" s="229">
        <v>0</v>
      </c>
      <c r="T148" s="230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31" t="s">
        <v>1167</v>
      </c>
      <c r="AT148" s="231" t="s">
        <v>202</v>
      </c>
      <c r="AU148" s="231" t="s">
        <v>85</v>
      </c>
      <c r="AY148" s="18" t="s">
        <v>199</v>
      </c>
      <c r="BE148" s="232">
        <f>IF(N148="základní",J148,0)</f>
        <v>0</v>
      </c>
      <c r="BF148" s="232">
        <f>IF(N148="snížená",J148,0)</f>
        <v>0</v>
      </c>
      <c r="BG148" s="232">
        <f>IF(N148="zákl. přenesená",J148,0)</f>
        <v>0</v>
      </c>
      <c r="BH148" s="232">
        <f>IF(N148="sníž. přenesená",J148,0)</f>
        <v>0</v>
      </c>
      <c r="BI148" s="232">
        <f>IF(N148="nulová",J148,0)</f>
        <v>0</v>
      </c>
      <c r="BJ148" s="18" t="s">
        <v>85</v>
      </c>
      <c r="BK148" s="232">
        <f>ROUND(I148*H148,2)</f>
        <v>0</v>
      </c>
      <c r="BL148" s="18" t="s">
        <v>1167</v>
      </c>
      <c r="BM148" s="231" t="s">
        <v>1174</v>
      </c>
    </row>
    <row r="149" s="2" customFormat="1" ht="16.5" customHeight="1">
      <c r="A149" s="39"/>
      <c r="B149" s="40"/>
      <c r="C149" s="255" t="s">
        <v>345</v>
      </c>
      <c r="D149" s="255" t="s">
        <v>252</v>
      </c>
      <c r="E149" s="256" t="s">
        <v>1175</v>
      </c>
      <c r="F149" s="257" t="s">
        <v>1176</v>
      </c>
      <c r="G149" s="258" t="s">
        <v>248</v>
      </c>
      <c r="H149" s="259">
        <v>11</v>
      </c>
      <c r="I149" s="260"/>
      <c r="J149" s="261">
        <f>ROUND(I149*H149,2)</f>
        <v>0</v>
      </c>
      <c r="K149" s="257" t="s">
        <v>1</v>
      </c>
      <c r="L149" s="262"/>
      <c r="M149" s="263" t="s">
        <v>1</v>
      </c>
      <c r="N149" s="264" t="s">
        <v>42</v>
      </c>
      <c r="O149" s="92"/>
      <c r="P149" s="229">
        <f>O149*H149</f>
        <v>0</v>
      </c>
      <c r="Q149" s="229">
        <v>0.0013699999999999999</v>
      </c>
      <c r="R149" s="229">
        <f>Q149*H149</f>
        <v>0.015069999999999998</v>
      </c>
      <c r="S149" s="229">
        <v>0</v>
      </c>
      <c r="T149" s="230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31" t="s">
        <v>1167</v>
      </c>
      <c r="AT149" s="231" t="s">
        <v>252</v>
      </c>
      <c r="AU149" s="231" t="s">
        <v>85</v>
      </c>
      <c r="AY149" s="18" t="s">
        <v>199</v>
      </c>
      <c r="BE149" s="232">
        <f>IF(N149="základní",J149,0)</f>
        <v>0</v>
      </c>
      <c r="BF149" s="232">
        <f>IF(N149="snížená",J149,0)</f>
        <v>0</v>
      </c>
      <c r="BG149" s="232">
        <f>IF(N149="zákl. přenesená",J149,0)</f>
        <v>0</v>
      </c>
      <c r="BH149" s="232">
        <f>IF(N149="sníž. přenesená",J149,0)</f>
        <v>0</v>
      </c>
      <c r="BI149" s="232">
        <f>IF(N149="nulová",J149,0)</f>
        <v>0</v>
      </c>
      <c r="BJ149" s="18" t="s">
        <v>85</v>
      </c>
      <c r="BK149" s="232">
        <f>ROUND(I149*H149,2)</f>
        <v>0</v>
      </c>
      <c r="BL149" s="18" t="s">
        <v>1167</v>
      </c>
      <c r="BM149" s="231" t="s">
        <v>1177</v>
      </c>
    </row>
    <row r="150" s="2" customFormat="1" ht="37.8" customHeight="1">
      <c r="A150" s="39"/>
      <c r="B150" s="40"/>
      <c r="C150" s="220" t="s">
        <v>349</v>
      </c>
      <c r="D150" s="220" t="s">
        <v>202</v>
      </c>
      <c r="E150" s="221" t="s">
        <v>1178</v>
      </c>
      <c r="F150" s="222" t="s">
        <v>1179</v>
      </c>
      <c r="G150" s="223" t="s">
        <v>248</v>
      </c>
      <c r="H150" s="224">
        <v>2</v>
      </c>
      <c r="I150" s="225"/>
      <c r="J150" s="226">
        <f>ROUND(I150*H150,2)</f>
        <v>0</v>
      </c>
      <c r="K150" s="222" t="s">
        <v>1</v>
      </c>
      <c r="L150" s="45"/>
      <c r="M150" s="227" t="s">
        <v>1</v>
      </c>
      <c r="N150" s="228" t="s">
        <v>42</v>
      </c>
      <c r="O150" s="92"/>
      <c r="P150" s="229">
        <f>O150*H150</f>
        <v>0</v>
      </c>
      <c r="Q150" s="229">
        <v>0</v>
      </c>
      <c r="R150" s="229">
        <f>Q150*H150</f>
        <v>0</v>
      </c>
      <c r="S150" s="229">
        <v>0</v>
      </c>
      <c r="T150" s="230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1" t="s">
        <v>1167</v>
      </c>
      <c r="AT150" s="231" t="s">
        <v>202</v>
      </c>
      <c r="AU150" s="231" t="s">
        <v>85</v>
      </c>
      <c r="AY150" s="18" t="s">
        <v>199</v>
      </c>
      <c r="BE150" s="232">
        <f>IF(N150="základní",J150,0)</f>
        <v>0</v>
      </c>
      <c r="BF150" s="232">
        <f>IF(N150="snížená",J150,0)</f>
        <v>0</v>
      </c>
      <c r="BG150" s="232">
        <f>IF(N150="zákl. přenesená",J150,0)</f>
        <v>0</v>
      </c>
      <c r="BH150" s="232">
        <f>IF(N150="sníž. přenesená",J150,0)</f>
        <v>0</v>
      </c>
      <c r="BI150" s="232">
        <f>IF(N150="nulová",J150,0)</f>
        <v>0</v>
      </c>
      <c r="BJ150" s="18" t="s">
        <v>85</v>
      </c>
      <c r="BK150" s="232">
        <f>ROUND(I150*H150,2)</f>
        <v>0</v>
      </c>
      <c r="BL150" s="18" t="s">
        <v>1167</v>
      </c>
      <c r="BM150" s="231" t="s">
        <v>1180</v>
      </c>
    </row>
    <row r="151" s="2" customFormat="1" ht="24.15" customHeight="1">
      <c r="A151" s="39"/>
      <c r="B151" s="40"/>
      <c r="C151" s="255" t="s">
        <v>353</v>
      </c>
      <c r="D151" s="255" t="s">
        <v>252</v>
      </c>
      <c r="E151" s="256" t="s">
        <v>1181</v>
      </c>
      <c r="F151" s="257" t="s">
        <v>1182</v>
      </c>
      <c r="G151" s="258" t="s">
        <v>248</v>
      </c>
      <c r="H151" s="259">
        <v>2</v>
      </c>
      <c r="I151" s="260"/>
      <c r="J151" s="261">
        <f>ROUND(I151*H151,2)</f>
        <v>0</v>
      </c>
      <c r="K151" s="257" t="s">
        <v>1</v>
      </c>
      <c r="L151" s="262"/>
      <c r="M151" s="263" t="s">
        <v>1</v>
      </c>
      <c r="N151" s="264" t="s">
        <v>42</v>
      </c>
      <c r="O151" s="92"/>
      <c r="P151" s="229">
        <f>O151*H151</f>
        <v>0</v>
      </c>
      <c r="Q151" s="229">
        <v>0</v>
      </c>
      <c r="R151" s="229">
        <f>Q151*H151</f>
        <v>0</v>
      </c>
      <c r="S151" s="229">
        <v>0</v>
      </c>
      <c r="T151" s="230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31" t="s">
        <v>1167</v>
      </c>
      <c r="AT151" s="231" t="s">
        <v>252</v>
      </c>
      <c r="AU151" s="231" t="s">
        <v>85</v>
      </c>
      <c r="AY151" s="18" t="s">
        <v>199</v>
      </c>
      <c r="BE151" s="232">
        <f>IF(N151="základní",J151,0)</f>
        <v>0</v>
      </c>
      <c r="BF151" s="232">
        <f>IF(N151="snížená",J151,0)</f>
        <v>0</v>
      </c>
      <c r="BG151" s="232">
        <f>IF(N151="zákl. přenesená",J151,0)</f>
        <v>0</v>
      </c>
      <c r="BH151" s="232">
        <f>IF(N151="sníž. přenesená",J151,0)</f>
        <v>0</v>
      </c>
      <c r="BI151" s="232">
        <f>IF(N151="nulová",J151,0)</f>
        <v>0</v>
      </c>
      <c r="BJ151" s="18" t="s">
        <v>85</v>
      </c>
      <c r="BK151" s="232">
        <f>ROUND(I151*H151,2)</f>
        <v>0</v>
      </c>
      <c r="BL151" s="18" t="s">
        <v>1167</v>
      </c>
      <c r="BM151" s="231" t="s">
        <v>1183</v>
      </c>
    </row>
    <row r="152" s="2" customFormat="1" ht="49.05" customHeight="1">
      <c r="A152" s="39"/>
      <c r="B152" s="40"/>
      <c r="C152" s="255" t="s">
        <v>357</v>
      </c>
      <c r="D152" s="255" t="s">
        <v>252</v>
      </c>
      <c r="E152" s="256" t="s">
        <v>1184</v>
      </c>
      <c r="F152" s="257" t="s">
        <v>1185</v>
      </c>
      <c r="G152" s="258" t="s">
        <v>248</v>
      </c>
      <c r="H152" s="259">
        <v>2</v>
      </c>
      <c r="I152" s="260"/>
      <c r="J152" s="261">
        <f>ROUND(I152*H152,2)</f>
        <v>0</v>
      </c>
      <c r="K152" s="257" t="s">
        <v>1</v>
      </c>
      <c r="L152" s="262"/>
      <c r="M152" s="294" t="s">
        <v>1</v>
      </c>
      <c r="N152" s="295" t="s">
        <v>42</v>
      </c>
      <c r="O152" s="296"/>
      <c r="P152" s="297">
        <f>O152*H152</f>
        <v>0</v>
      </c>
      <c r="Q152" s="297">
        <v>0</v>
      </c>
      <c r="R152" s="297">
        <f>Q152*H152</f>
        <v>0</v>
      </c>
      <c r="S152" s="297">
        <v>0</v>
      </c>
      <c r="T152" s="298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31" t="s">
        <v>1167</v>
      </c>
      <c r="AT152" s="231" t="s">
        <v>252</v>
      </c>
      <c r="AU152" s="231" t="s">
        <v>85</v>
      </c>
      <c r="AY152" s="18" t="s">
        <v>199</v>
      </c>
      <c r="BE152" s="232">
        <f>IF(N152="základní",J152,0)</f>
        <v>0</v>
      </c>
      <c r="BF152" s="232">
        <f>IF(N152="snížená",J152,0)</f>
        <v>0</v>
      </c>
      <c r="BG152" s="232">
        <f>IF(N152="zákl. přenesená",J152,0)</f>
        <v>0</v>
      </c>
      <c r="BH152" s="232">
        <f>IF(N152="sníž. přenesená",J152,0)</f>
        <v>0</v>
      </c>
      <c r="BI152" s="232">
        <f>IF(N152="nulová",J152,0)</f>
        <v>0</v>
      </c>
      <c r="BJ152" s="18" t="s">
        <v>85</v>
      </c>
      <c r="BK152" s="232">
        <f>ROUND(I152*H152,2)</f>
        <v>0</v>
      </c>
      <c r="BL152" s="18" t="s">
        <v>1167</v>
      </c>
      <c r="BM152" s="231" t="s">
        <v>1186</v>
      </c>
    </row>
    <row r="153" s="2" customFormat="1" ht="6.96" customHeight="1">
      <c r="A153" s="39"/>
      <c r="B153" s="67"/>
      <c r="C153" s="68"/>
      <c r="D153" s="68"/>
      <c r="E153" s="68"/>
      <c r="F153" s="68"/>
      <c r="G153" s="68"/>
      <c r="H153" s="68"/>
      <c r="I153" s="68"/>
      <c r="J153" s="68"/>
      <c r="K153" s="68"/>
      <c r="L153" s="45"/>
      <c r="M153" s="39"/>
      <c r="O153" s="39"/>
      <c r="P153" s="39"/>
      <c r="Q153" s="39"/>
      <c r="R153" s="39"/>
      <c r="S153" s="39"/>
      <c r="T153" s="39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</row>
  </sheetData>
  <sheetProtection sheet="1" autoFilter="0" formatColumns="0" formatRows="0" objects="1" scenarios="1" spinCount="100000" saltValue="WLj2Xkfcy/vtxlQd668apTDHrVaz/wpjL/JHMkyt6EPkCSGZCwcJzkSRGi0Z/6NVrIvCUym49lg/faY8XR2SOw==" hashValue="v1jQ7BIytGPAzhXTuNSLtVkAglja2EXk5U+tZi+ywcWbHW6YhtxTwOM9vC0lJLy1OpeFZbcWsk1UEDGfsNQiLA==" algorithmName="SHA-512" password="CC35"/>
  <autoFilter ref="C120:K152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93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1"/>
      <c r="AT3" s="18" t="s">
        <v>87</v>
      </c>
    </row>
    <row r="4" s="1" customFormat="1" ht="24.96" customHeight="1">
      <c r="B4" s="21"/>
      <c r="D4" s="140" t="s">
        <v>113</v>
      </c>
      <c r="L4" s="21"/>
      <c r="M4" s="141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2" t="s">
        <v>16</v>
      </c>
      <c r="L6" s="21"/>
    </row>
    <row r="7" s="1" customFormat="1" ht="16.5" customHeight="1">
      <c r="B7" s="21"/>
      <c r="E7" s="143" t="str">
        <f>'Rekapitulace stavby'!K6</f>
        <v>Brno Kounicova ADM-oprava kanceláří 2NP (SMT+ST Brno)</v>
      </c>
      <c r="F7" s="142"/>
      <c r="G7" s="142"/>
      <c r="H7" s="142"/>
      <c r="L7" s="21"/>
    </row>
    <row r="8" s="2" customFormat="1" ht="12" customHeight="1">
      <c r="A8" s="39"/>
      <c r="B8" s="45"/>
      <c r="C8" s="39"/>
      <c r="D8" s="142" t="s">
        <v>126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4" t="s">
        <v>1187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2" t="s">
        <v>18</v>
      </c>
      <c r="E11" s="39"/>
      <c r="F11" s="145" t="s">
        <v>1</v>
      </c>
      <c r="G11" s="39"/>
      <c r="H11" s="39"/>
      <c r="I11" s="142" t="s">
        <v>19</v>
      </c>
      <c r="J11" s="145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2" t="s">
        <v>20</v>
      </c>
      <c r="E12" s="39"/>
      <c r="F12" s="145" t="s">
        <v>21</v>
      </c>
      <c r="G12" s="39"/>
      <c r="H12" s="39"/>
      <c r="I12" s="142" t="s">
        <v>22</v>
      </c>
      <c r="J12" s="146" t="str">
        <f>'Rekapitulace stavby'!AN8</f>
        <v>25. 8. 2023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2" t="s">
        <v>24</v>
      </c>
      <c r="E14" s="39"/>
      <c r="F14" s="39"/>
      <c r="G14" s="39"/>
      <c r="H14" s="39"/>
      <c r="I14" s="142" t="s">
        <v>25</v>
      </c>
      <c r="J14" s="145" t="s">
        <v>26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5" t="s">
        <v>27</v>
      </c>
      <c r="F15" s="39"/>
      <c r="G15" s="39"/>
      <c r="H15" s="39"/>
      <c r="I15" s="142" t="s">
        <v>28</v>
      </c>
      <c r="J15" s="145" t="s">
        <v>29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2" t="s">
        <v>30</v>
      </c>
      <c r="E17" s="39"/>
      <c r="F17" s="39"/>
      <c r="G17" s="39"/>
      <c r="H17" s="39"/>
      <c r="I17" s="142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5"/>
      <c r="G18" s="145"/>
      <c r="H18" s="145"/>
      <c r="I18" s="142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2" t="s">
        <v>32</v>
      </c>
      <c r="E20" s="39"/>
      <c r="F20" s="39"/>
      <c r="G20" s="39"/>
      <c r="H20" s="39"/>
      <c r="I20" s="142" t="s">
        <v>25</v>
      </c>
      <c r="J20" s="145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5" t="str">
        <f>IF('Rekapitulace stavby'!E17="","",'Rekapitulace stavby'!E17)</f>
        <v xml:space="preserve"> </v>
      </c>
      <c r="F21" s="39"/>
      <c r="G21" s="39"/>
      <c r="H21" s="39"/>
      <c r="I21" s="142" t="s">
        <v>28</v>
      </c>
      <c r="J21" s="145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2" t="s">
        <v>34</v>
      </c>
      <c r="E23" s="39"/>
      <c r="F23" s="39"/>
      <c r="G23" s="39"/>
      <c r="H23" s="39"/>
      <c r="I23" s="142" t="s">
        <v>25</v>
      </c>
      <c r="J23" s="145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5" t="str">
        <f>IF('Rekapitulace stavby'!E20="","",'Rekapitulace stavby'!E20)</f>
        <v xml:space="preserve"> </v>
      </c>
      <c r="F24" s="39"/>
      <c r="G24" s="39"/>
      <c r="H24" s="39"/>
      <c r="I24" s="142" t="s">
        <v>28</v>
      </c>
      <c r="J24" s="145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2" t="s">
        <v>35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7"/>
      <c r="B27" s="148"/>
      <c r="C27" s="147"/>
      <c r="D27" s="147"/>
      <c r="E27" s="149" t="s">
        <v>1</v>
      </c>
      <c r="F27" s="149"/>
      <c r="G27" s="149"/>
      <c r="H27" s="149"/>
      <c r="I27" s="147"/>
      <c r="J27" s="147"/>
      <c r="K27" s="147"/>
      <c r="L27" s="150"/>
      <c r="S27" s="147"/>
      <c r="T27" s="147"/>
      <c r="U27" s="147"/>
      <c r="V27" s="147"/>
      <c r="W27" s="147"/>
      <c r="X27" s="147"/>
      <c r="Y27" s="147"/>
      <c r="Z27" s="147"/>
      <c r="AA27" s="147"/>
      <c r="AB27" s="147"/>
      <c r="AC27" s="147"/>
      <c r="AD27" s="147"/>
      <c r="AE27" s="147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1"/>
      <c r="E29" s="151"/>
      <c r="F29" s="151"/>
      <c r="G29" s="151"/>
      <c r="H29" s="151"/>
      <c r="I29" s="151"/>
      <c r="J29" s="151"/>
      <c r="K29" s="151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2" t="s">
        <v>37</v>
      </c>
      <c r="E30" s="39"/>
      <c r="F30" s="39"/>
      <c r="G30" s="39"/>
      <c r="H30" s="39"/>
      <c r="I30" s="39"/>
      <c r="J30" s="153">
        <f>ROUND(J123,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1"/>
      <c r="E31" s="151"/>
      <c r="F31" s="151"/>
      <c r="G31" s="151"/>
      <c r="H31" s="151"/>
      <c r="I31" s="151"/>
      <c r="J31" s="151"/>
      <c r="K31" s="151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4" t="s">
        <v>39</v>
      </c>
      <c r="G32" s="39"/>
      <c r="H32" s="39"/>
      <c r="I32" s="154" t="s">
        <v>38</v>
      </c>
      <c r="J32" s="154" t="s">
        <v>40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5" t="s">
        <v>41</v>
      </c>
      <c r="E33" s="142" t="s">
        <v>42</v>
      </c>
      <c r="F33" s="156">
        <f>ROUND((SUM(BE123:BE205)),  2)</f>
        <v>0</v>
      </c>
      <c r="G33" s="39"/>
      <c r="H33" s="39"/>
      <c r="I33" s="157">
        <v>0.20999999999999999</v>
      </c>
      <c r="J33" s="156">
        <f>ROUND(((SUM(BE123:BE205))*I33),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2" t="s">
        <v>43</v>
      </c>
      <c r="F34" s="156">
        <f>ROUND((SUM(BF123:BF205)),  2)</f>
        <v>0</v>
      </c>
      <c r="G34" s="39"/>
      <c r="H34" s="39"/>
      <c r="I34" s="157">
        <v>0.14999999999999999</v>
      </c>
      <c r="J34" s="156">
        <f>ROUND(((SUM(BF123:BF205))*I34),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2" t="s">
        <v>44</v>
      </c>
      <c r="F35" s="156">
        <f>ROUND((SUM(BG123:BG205)),  2)</f>
        <v>0</v>
      </c>
      <c r="G35" s="39"/>
      <c r="H35" s="39"/>
      <c r="I35" s="157">
        <v>0.20999999999999999</v>
      </c>
      <c r="J35" s="156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2" t="s">
        <v>45</v>
      </c>
      <c r="F36" s="156">
        <f>ROUND((SUM(BH123:BH205)),  2)</f>
        <v>0</v>
      </c>
      <c r="G36" s="39"/>
      <c r="H36" s="39"/>
      <c r="I36" s="157">
        <v>0.14999999999999999</v>
      </c>
      <c r="J36" s="156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2" t="s">
        <v>46</v>
      </c>
      <c r="F37" s="156">
        <f>ROUND((SUM(BI123:BI205)),  2)</f>
        <v>0</v>
      </c>
      <c r="G37" s="39"/>
      <c r="H37" s="39"/>
      <c r="I37" s="157">
        <v>0</v>
      </c>
      <c r="J37" s="156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8"/>
      <c r="D39" s="159" t="s">
        <v>47</v>
      </c>
      <c r="E39" s="160"/>
      <c r="F39" s="160"/>
      <c r="G39" s="161" t="s">
        <v>48</v>
      </c>
      <c r="H39" s="162" t="s">
        <v>49</v>
      </c>
      <c r="I39" s="160"/>
      <c r="J39" s="163">
        <f>SUM(J30:J37)</f>
        <v>0</v>
      </c>
      <c r="K39" s="164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5" t="s">
        <v>50</v>
      </c>
      <c r="E50" s="166"/>
      <c r="F50" s="166"/>
      <c r="G50" s="165" t="s">
        <v>51</v>
      </c>
      <c r="H50" s="166"/>
      <c r="I50" s="166"/>
      <c r="J50" s="166"/>
      <c r="K50" s="166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7" t="s">
        <v>52</v>
      </c>
      <c r="E61" s="168"/>
      <c r="F61" s="169" t="s">
        <v>53</v>
      </c>
      <c r="G61" s="167" t="s">
        <v>52</v>
      </c>
      <c r="H61" s="168"/>
      <c r="I61" s="168"/>
      <c r="J61" s="170" t="s">
        <v>53</v>
      </c>
      <c r="K61" s="168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5" t="s">
        <v>54</v>
      </c>
      <c r="E65" s="171"/>
      <c r="F65" s="171"/>
      <c r="G65" s="165" t="s">
        <v>55</v>
      </c>
      <c r="H65" s="171"/>
      <c r="I65" s="171"/>
      <c r="J65" s="171"/>
      <c r="K65" s="171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7" t="s">
        <v>52</v>
      </c>
      <c r="E76" s="168"/>
      <c r="F76" s="169" t="s">
        <v>53</v>
      </c>
      <c r="G76" s="167" t="s">
        <v>52</v>
      </c>
      <c r="H76" s="168"/>
      <c r="I76" s="168"/>
      <c r="J76" s="170" t="s">
        <v>53</v>
      </c>
      <c r="K76" s="168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2"/>
      <c r="C77" s="173"/>
      <c r="D77" s="173"/>
      <c r="E77" s="173"/>
      <c r="F77" s="173"/>
      <c r="G77" s="173"/>
      <c r="H77" s="173"/>
      <c r="I77" s="173"/>
      <c r="J77" s="173"/>
      <c r="K77" s="173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4"/>
      <c r="C81" s="175"/>
      <c r="D81" s="175"/>
      <c r="E81" s="175"/>
      <c r="F81" s="175"/>
      <c r="G81" s="175"/>
      <c r="H81" s="175"/>
      <c r="I81" s="175"/>
      <c r="J81" s="175"/>
      <c r="K81" s="175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161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6" t="str">
        <f>E7</f>
        <v>Brno Kounicova ADM-oprava kanceláří 2NP (SMT+ST Brno)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126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03 - SO01 - Silnoproud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33" t="s">
        <v>22</v>
      </c>
      <c r="J89" s="80" t="str">
        <f>IF(J12="","",J12)</f>
        <v>25. 8. 2023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Správa železnic, státní organizace</v>
      </c>
      <c r="G91" s="41"/>
      <c r="H91" s="41"/>
      <c r="I91" s="33" t="s">
        <v>32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33" t="s">
        <v>34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7" t="s">
        <v>162</v>
      </c>
      <c r="D94" s="178"/>
      <c r="E94" s="178"/>
      <c r="F94" s="178"/>
      <c r="G94" s="178"/>
      <c r="H94" s="178"/>
      <c r="I94" s="178"/>
      <c r="J94" s="179" t="s">
        <v>163</v>
      </c>
      <c r="K94" s="178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0" t="s">
        <v>164</v>
      </c>
      <c r="D96" s="41"/>
      <c r="E96" s="41"/>
      <c r="F96" s="41"/>
      <c r="G96" s="41"/>
      <c r="H96" s="41"/>
      <c r="I96" s="41"/>
      <c r="J96" s="111">
        <f>J123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165</v>
      </c>
    </row>
    <row r="97" s="9" customFormat="1" ht="24.96" customHeight="1">
      <c r="A97" s="9"/>
      <c r="B97" s="181"/>
      <c r="C97" s="182"/>
      <c r="D97" s="183" t="s">
        <v>166</v>
      </c>
      <c r="E97" s="184"/>
      <c r="F97" s="184"/>
      <c r="G97" s="184"/>
      <c r="H97" s="184"/>
      <c r="I97" s="184"/>
      <c r="J97" s="185">
        <f>J124</f>
        <v>0</v>
      </c>
      <c r="K97" s="182"/>
      <c r="L97" s="18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7"/>
      <c r="C98" s="188"/>
      <c r="D98" s="189" t="s">
        <v>167</v>
      </c>
      <c r="E98" s="190"/>
      <c r="F98" s="190"/>
      <c r="G98" s="190"/>
      <c r="H98" s="190"/>
      <c r="I98" s="190"/>
      <c r="J98" s="191">
        <f>J125</f>
        <v>0</v>
      </c>
      <c r="K98" s="188"/>
      <c r="L98" s="192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7"/>
      <c r="C99" s="188"/>
      <c r="D99" s="189" t="s">
        <v>168</v>
      </c>
      <c r="E99" s="190"/>
      <c r="F99" s="190"/>
      <c r="G99" s="190"/>
      <c r="H99" s="190"/>
      <c r="I99" s="190"/>
      <c r="J99" s="191">
        <f>J129</f>
        <v>0</v>
      </c>
      <c r="K99" s="188"/>
      <c r="L99" s="192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7"/>
      <c r="C100" s="188"/>
      <c r="D100" s="189" t="s">
        <v>169</v>
      </c>
      <c r="E100" s="190"/>
      <c r="F100" s="190"/>
      <c r="G100" s="190"/>
      <c r="H100" s="190"/>
      <c r="I100" s="190"/>
      <c r="J100" s="191">
        <f>J147</f>
        <v>0</v>
      </c>
      <c r="K100" s="188"/>
      <c r="L100" s="192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81"/>
      <c r="C101" s="182"/>
      <c r="D101" s="183" t="s">
        <v>171</v>
      </c>
      <c r="E101" s="184"/>
      <c r="F101" s="184"/>
      <c r="G101" s="184"/>
      <c r="H101" s="184"/>
      <c r="I101" s="184"/>
      <c r="J101" s="185">
        <f>J150</f>
        <v>0</v>
      </c>
      <c r="K101" s="182"/>
      <c r="L101" s="186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87"/>
      <c r="C102" s="188"/>
      <c r="D102" s="189" t="s">
        <v>177</v>
      </c>
      <c r="E102" s="190"/>
      <c r="F102" s="190"/>
      <c r="G102" s="190"/>
      <c r="H102" s="190"/>
      <c r="I102" s="190"/>
      <c r="J102" s="191">
        <f>J151</f>
        <v>0</v>
      </c>
      <c r="K102" s="188"/>
      <c r="L102" s="192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81"/>
      <c r="C103" s="182"/>
      <c r="D103" s="183" t="s">
        <v>1102</v>
      </c>
      <c r="E103" s="184"/>
      <c r="F103" s="184"/>
      <c r="G103" s="184"/>
      <c r="H103" s="184"/>
      <c r="I103" s="184"/>
      <c r="J103" s="185">
        <f>J156</f>
        <v>0</v>
      </c>
      <c r="K103" s="182"/>
      <c r="L103" s="186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2" customFormat="1" ht="21.84" customHeight="1">
      <c r="A104" s="39"/>
      <c r="B104" s="40"/>
      <c r="C104" s="41"/>
      <c r="D104" s="41"/>
      <c r="E104" s="41"/>
      <c r="F104" s="41"/>
      <c r="G104" s="41"/>
      <c r="H104" s="41"/>
      <c r="I104" s="41"/>
      <c r="J104" s="41"/>
      <c r="K104" s="41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6.96" customHeight="1">
      <c r="A105" s="39"/>
      <c r="B105" s="67"/>
      <c r="C105" s="68"/>
      <c r="D105" s="68"/>
      <c r="E105" s="68"/>
      <c r="F105" s="68"/>
      <c r="G105" s="68"/>
      <c r="H105" s="68"/>
      <c r="I105" s="68"/>
      <c r="J105" s="68"/>
      <c r="K105" s="68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9" s="2" customFormat="1" ht="6.96" customHeight="1">
      <c r="A109" s="39"/>
      <c r="B109" s="69"/>
      <c r="C109" s="70"/>
      <c r="D109" s="70"/>
      <c r="E109" s="70"/>
      <c r="F109" s="70"/>
      <c r="G109" s="70"/>
      <c r="H109" s="70"/>
      <c r="I109" s="70"/>
      <c r="J109" s="70"/>
      <c r="K109" s="70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24.96" customHeight="1">
      <c r="A110" s="39"/>
      <c r="B110" s="40"/>
      <c r="C110" s="24" t="s">
        <v>184</v>
      </c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6.96" customHeight="1">
      <c r="A111" s="39"/>
      <c r="B111" s="40"/>
      <c r="C111" s="41"/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16</v>
      </c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6.5" customHeight="1">
      <c r="A113" s="39"/>
      <c r="B113" s="40"/>
      <c r="C113" s="41"/>
      <c r="D113" s="41"/>
      <c r="E113" s="176" t="str">
        <f>E7</f>
        <v>Brno Kounicova ADM-oprava kanceláří 2NP (SMT+ST Brno)</v>
      </c>
      <c r="F113" s="33"/>
      <c r="G113" s="33"/>
      <c r="H113" s="33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3" t="s">
        <v>126</v>
      </c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6.5" customHeight="1">
      <c r="A115" s="39"/>
      <c r="B115" s="40"/>
      <c r="C115" s="41"/>
      <c r="D115" s="41"/>
      <c r="E115" s="77" t="str">
        <f>E9</f>
        <v>03 - SO01 - Silnoproud</v>
      </c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2" customHeight="1">
      <c r="A117" s="39"/>
      <c r="B117" s="40"/>
      <c r="C117" s="33" t="s">
        <v>20</v>
      </c>
      <c r="D117" s="41"/>
      <c r="E117" s="41"/>
      <c r="F117" s="28" t="str">
        <f>F12</f>
        <v xml:space="preserve"> </v>
      </c>
      <c r="G117" s="41"/>
      <c r="H117" s="41"/>
      <c r="I117" s="33" t="s">
        <v>22</v>
      </c>
      <c r="J117" s="80" t="str">
        <f>IF(J12="","",J12)</f>
        <v>25. 8. 2023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6.96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5.15" customHeight="1">
      <c r="A119" s="39"/>
      <c r="B119" s="40"/>
      <c r="C119" s="33" t="s">
        <v>24</v>
      </c>
      <c r="D119" s="41"/>
      <c r="E119" s="41"/>
      <c r="F119" s="28" t="str">
        <f>E15</f>
        <v>Správa železnic, státní organizace</v>
      </c>
      <c r="G119" s="41"/>
      <c r="H119" s="41"/>
      <c r="I119" s="33" t="s">
        <v>32</v>
      </c>
      <c r="J119" s="37" t="str">
        <f>E21</f>
        <v xml:space="preserve"> 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5.15" customHeight="1">
      <c r="A120" s="39"/>
      <c r="B120" s="40"/>
      <c r="C120" s="33" t="s">
        <v>30</v>
      </c>
      <c r="D120" s="41"/>
      <c r="E120" s="41"/>
      <c r="F120" s="28" t="str">
        <f>IF(E18="","",E18)</f>
        <v>Vyplň údaj</v>
      </c>
      <c r="G120" s="41"/>
      <c r="H120" s="41"/>
      <c r="I120" s="33" t="s">
        <v>34</v>
      </c>
      <c r="J120" s="37" t="str">
        <f>E24</f>
        <v xml:space="preserve"> </v>
      </c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0.32" customHeight="1">
      <c r="A121" s="39"/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11" customFormat="1" ht="29.28" customHeight="1">
      <c r="A122" s="193"/>
      <c r="B122" s="194"/>
      <c r="C122" s="195" t="s">
        <v>185</v>
      </c>
      <c r="D122" s="196" t="s">
        <v>62</v>
      </c>
      <c r="E122" s="196" t="s">
        <v>58</v>
      </c>
      <c r="F122" s="196" t="s">
        <v>59</v>
      </c>
      <c r="G122" s="196" t="s">
        <v>186</v>
      </c>
      <c r="H122" s="196" t="s">
        <v>187</v>
      </c>
      <c r="I122" s="196" t="s">
        <v>188</v>
      </c>
      <c r="J122" s="196" t="s">
        <v>163</v>
      </c>
      <c r="K122" s="197" t="s">
        <v>189</v>
      </c>
      <c r="L122" s="198"/>
      <c r="M122" s="101" t="s">
        <v>1</v>
      </c>
      <c r="N122" s="102" t="s">
        <v>41</v>
      </c>
      <c r="O122" s="102" t="s">
        <v>190</v>
      </c>
      <c r="P122" s="102" t="s">
        <v>191</v>
      </c>
      <c r="Q122" s="102" t="s">
        <v>192</v>
      </c>
      <c r="R122" s="102" t="s">
        <v>193</v>
      </c>
      <c r="S122" s="102" t="s">
        <v>194</v>
      </c>
      <c r="T122" s="103" t="s">
        <v>195</v>
      </c>
      <c r="U122" s="193"/>
      <c r="V122" s="193"/>
      <c r="W122" s="193"/>
      <c r="X122" s="193"/>
      <c r="Y122" s="193"/>
      <c r="Z122" s="193"/>
      <c r="AA122" s="193"/>
      <c r="AB122" s="193"/>
      <c r="AC122" s="193"/>
      <c r="AD122" s="193"/>
      <c r="AE122" s="193"/>
    </row>
    <row r="123" s="2" customFormat="1" ht="22.8" customHeight="1">
      <c r="A123" s="39"/>
      <c r="B123" s="40"/>
      <c r="C123" s="108" t="s">
        <v>196</v>
      </c>
      <c r="D123" s="41"/>
      <c r="E123" s="41"/>
      <c r="F123" s="41"/>
      <c r="G123" s="41"/>
      <c r="H123" s="41"/>
      <c r="I123" s="41"/>
      <c r="J123" s="199">
        <f>BK123</f>
        <v>0</v>
      </c>
      <c r="K123" s="41"/>
      <c r="L123" s="45"/>
      <c r="M123" s="104"/>
      <c r="N123" s="200"/>
      <c r="O123" s="105"/>
      <c r="P123" s="201">
        <f>P124+P150+P156</f>
        <v>0</v>
      </c>
      <c r="Q123" s="105"/>
      <c r="R123" s="201">
        <f>R124+R150+R156</f>
        <v>0.54244000000000003</v>
      </c>
      <c r="S123" s="105"/>
      <c r="T123" s="202">
        <f>T124+T150+T156</f>
        <v>1.4613799999999999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76</v>
      </c>
      <c r="AU123" s="18" t="s">
        <v>165</v>
      </c>
      <c r="BK123" s="203">
        <f>BK124+BK150+BK156</f>
        <v>0</v>
      </c>
    </row>
    <row r="124" s="12" customFormat="1" ht="25.92" customHeight="1">
      <c r="A124" s="12"/>
      <c r="B124" s="204"/>
      <c r="C124" s="205"/>
      <c r="D124" s="206" t="s">
        <v>76</v>
      </c>
      <c r="E124" s="207" t="s">
        <v>197</v>
      </c>
      <c r="F124" s="207" t="s">
        <v>198</v>
      </c>
      <c r="G124" s="205"/>
      <c r="H124" s="205"/>
      <c r="I124" s="208"/>
      <c r="J124" s="209">
        <f>BK124</f>
        <v>0</v>
      </c>
      <c r="K124" s="205"/>
      <c r="L124" s="210"/>
      <c r="M124" s="211"/>
      <c r="N124" s="212"/>
      <c r="O124" s="212"/>
      <c r="P124" s="213">
        <f>P125+P129+P147</f>
        <v>0</v>
      </c>
      <c r="Q124" s="212"/>
      <c r="R124" s="213">
        <f>R125+R129+R147</f>
        <v>0.54124000000000005</v>
      </c>
      <c r="S124" s="212"/>
      <c r="T124" s="214">
        <f>T125+T129+T147</f>
        <v>1.4613799999999999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5" t="s">
        <v>85</v>
      </c>
      <c r="AT124" s="216" t="s">
        <v>76</v>
      </c>
      <c r="AU124" s="216" t="s">
        <v>77</v>
      </c>
      <c r="AY124" s="215" t="s">
        <v>199</v>
      </c>
      <c r="BK124" s="217">
        <f>BK125+BK129+BK147</f>
        <v>0</v>
      </c>
    </row>
    <row r="125" s="12" customFormat="1" ht="22.8" customHeight="1">
      <c r="A125" s="12"/>
      <c r="B125" s="204"/>
      <c r="C125" s="205"/>
      <c r="D125" s="206" t="s">
        <v>76</v>
      </c>
      <c r="E125" s="218" t="s">
        <v>200</v>
      </c>
      <c r="F125" s="218" t="s">
        <v>201</v>
      </c>
      <c r="G125" s="205"/>
      <c r="H125" s="205"/>
      <c r="I125" s="208"/>
      <c r="J125" s="219">
        <f>BK125</f>
        <v>0</v>
      </c>
      <c r="K125" s="205"/>
      <c r="L125" s="210"/>
      <c r="M125" s="211"/>
      <c r="N125" s="212"/>
      <c r="O125" s="212"/>
      <c r="P125" s="213">
        <f>SUM(P126:P128)</f>
        <v>0</v>
      </c>
      <c r="Q125" s="212"/>
      <c r="R125" s="213">
        <f>SUM(R126:R128)</f>
        <v>0.54100000000000004</v>
      </c>
      <c r="S125" s="212"/>
      <c r="T125" s="214">
        <f>SUM(T126:T128)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5" t="s">
        <v>85</v>
      </c>
      <c r="AT125" s="216" t="s">
        <v>76</v>
      </c>
      <c r="AU125" s="216" t="s">
        <v>85</v>
      </c>
      <c r="AY125" s="215" t="s">
        <v>199</v>
      </c>
      <c r="BK125" s="217">
        <f>SUM(BK126:BK128)</f>
        <v>0</v>
      </c>
    </row>
    <row r="126" s="2" customFormat="1" ht="33" customHeight="1">
      <c r="A126" s="39"/>
      <c r="B126" s="40"/>
      <c r="C126" s="220" t="s">
        <v>85</v>
      </c>
      <c r="D126" s="220" t="s">
        <v>202</v>
      </c>
      <c r="E126" s="221" t="s">
        <v>1188</v>
      </c>
      <c r="F126" s="222" t="s">
        <v>1189</v>
      </c>
      <c r="G126" s="223" t="s">
        <v>205</v>
      </c>
      <c r="H126" s="224">
        <v>15</v>
      </c>
      <c r="I126" s="225"/>
      <c r="J126" s="226">
        <f>ROUND(I126*H126,2)</f>
        <v>0</v>
      </c>
      <c r="K126" s="222" t="s">
        <v>1</v>
      </c>
      <c r="L126" s="45"/>
      <c r="M126" s="227" t="s">
        <v>1</v>
      </c>
      <c r="N126" s="228" t="s">
        <v>42</v>
      </c>
      <c r="O126" s="92"/>
      <c r="P126" s="229">
        <f>O126*H126</f>
        <v>0</v>
      </c>
      <c r="Q126" s="229">
        <v>0.0147</v>
      </c>
      <c r="R126" s="229">
        <f>Q126*H126</f>
        <v>0.2205</v>
      </c>
      <c r="S126" s="229">
        <v>0</v>
      </c>
      <c r="T126" s="230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31" t="s">
        <v>207</v>
      </c>
      <c r="AT126" s="231" t="s">
        <v>202</v>
      </c>
      <c r="AU126" s="231" t="s">
        <v>87</v>
      </c>
      <c r="AY126" s="18" t="s">
        <v>199</v>
      </c>
      <c r="BE126" s="232">
        <f>IF(N126="základní",J126,0)</f>
        <v>0</v>
      </c>
      <c r="BF126" s="232">
        <f>IF(N126="snížená",J126,0)</f>
        <v>0</v>
      </c>
      <c r="BG126" s="232">
        <f>IF(N126="zákl. přenesená",J126,0)</f>
        <v>0</v>
      </c>
      <c r="BH126" s="232">
        <f>IF(N126="sníž. přenesená",J126,0)</f>
        <v>0</v>
      </c>
      <c r="BI126" s="232">
        <f>IF(N126="nulová",J126,0)</f>
        <v>0</v>
      </c>
      <c r="BJ126" s="18" t="s">
        <v>85</v>
      </c>
      <c r="BK126" s="232">
        <f>ROUND(I126*H126,2)</f>
        <v>0</v>
      </c>
      <c r="BL126" s="18" t="s">
        <v>207</v>
      </c>
      <c r="BM126" s="231" t="s">
        <v>1190</v>
      </c>
    </row>
    <row r="127" s="2" customFormat="1" ht="37.8" customHeight="1">
      <c r="A127" s="39"/>
      <c r="B127" s="40"/>
      <c r="C127" s="220" t="s">
        <v>87</v>
      </c>
      <c r="D127" s="220" t="s">
        <v>202</v>
      </c>
      <c r="E127" s="221" t="s">
        <v>1191</v>
      </c>
      <c r="F127" s="222" t="s">
        <v>1192</v>
      </c>
      <c r="G127" s="223" t="s">
        <v>205</v>
      </c>
      <c r="H127" s="224">
        <v>15</v>
      </c>
      <c r="I127" s="225"/>
      <c r="J127" s="226">
        <f>ROUND(I127*H127,2)</f>
        <v>0</v>
      </c>
      <c r="K127" s="222" t="s">
        <v>1</v>
      </c>
      <c r="L127" s="45"/>
      <c r="M127" s="227" t="s">
        <v>1</v>
      </c>
      <c r="N127" s="228" t="s">
        <v>42</v>
      </c>
      <c r="O127" s="92"/>
      <c r="P127" s="229">
        <f>O127*H127</f>
        <v>0</v>
      </c>
      <c r="Q127" s="229">
        <v>0.0147</v>
      </c>
      <c r="R127" s="229">
        <f>Q127*H127</f>
        <v>0.2205</v>
      </c>
      <c r="S127" s="229">
        <v>0</v>
      </c>
      <c r="T127" s="230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31" t="s">
        <v>207</v>
      </c>
      <c r="AT127" s="231" t="s">
        <v>202</v>
      </c>
      <c r="AU127" s="231" t="s">
        <v>87</v>
      </c>
      <c r="AY127" s="18" t="s">
        <v>199</v>
      </c>
      <c r="BE127" s="232">
        <f>IF(N127="základní",J127,0)</f>
        <v>0</v>
      </c>
      <c r="BF127" s="232">
        <f>IF(N127="snížená",J127,0)</f>
        <v>0</v>
      </c>
      <c r="BG127" s="232">
        <f>IF(N127="zákl. přenesená",J127,0)</f>
        <v>0</v>
      </c>
      <c r="BH127" s="232">
        <f>IF(N127="sníž. přenesená",J127,0)</f>
        <v>0</v>
      </c>
      <c r="BI127" s="232">
        <f>IF(N127="nulová",J127,0)</f>
        <v>0</v>
      </c>
      <c r="BJ127" s="18" t="s">
        <v>85</v>
      </c>
      <c r="BK127" s="232">
        <f>ROUND(I127*H127,2)</f>
        <v>0</v>
      </c>
      <c r="BL127" s="18" t="s">
        <v>207</v>
      </c>
      <c r="BM127" s="231" t="s">
        <v>1193</v>
      </c>
    </row>
    <row r="128" s="2" customFormat="1" ht="24.15" customHeight="1">
      <c r="A128" s="39"/>
      <c r="B128" s="40"/>
      <c r="C128" s="255" t="s">
        <v>109</v>
      </c>
      <c r="D128" s="255" t="s">
        <v>252</v>
      </c>
      <c r="E128" s="256" t="s">
        <v>1194</v>
      </c>
      <c r="F128" s="257" t="s">
        <v>1195</v>
      </c>
      <c r="G128" s="258" t="s">
        <v>308</v>
      </c>
      <c r="H128" s="259">
        <v>0.10000000000000001</v>
      </c>
      <c r="I128" s="260"/>
      <c r="J128" s="261">
        <f>ROUND(I128*H128,2)</f>
        <v>0</v>
      </c>
      <c r="K128" s="257" t="s">
        <v>1</v>
      </c>
      <c r="L128" s="262"/>
      <c r="M128" s="263" t="s">
        <v>1</v>
      </c>
      <c r="N128" s="264" t="s">
        <v>42</v>
      </c>
      <c r="O128" s="92"/>
      <c r="P128" s="229">
        <f>O128*H128</f>
        <v>0</v>
      </c>
      <c r="Q128" s="229">
        <v>1</v>
      </c>
      <c r="R128" s="229">
        <f>Q128*H128</f>
        <v>0.10000000000000001</v>
      </c>
      <c r="S128" s="229">
        <v>0</v>
      </c>
      <c r="T128" s="230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1" t="s">
        <v>255</v>
      </c>
      <c r="AT128" s="231" t="s">
        <v>252</v>
      </c>
      <c r="AU128" s="231" t="s">
        <v>87</v>
      </c>
      <c r="AY128" s="18" t="s">
        <v>199</v>
      </c>
      <c r="BE128" s="232">
        <f>IF(N128="základní",J128,0)</f>
        <v>0</v>
      </c>
      <c r="BF128" s="232">
        <f>IF(N128="snížená",J128,0)</f>
        <v>0</v>
      </c>
      <c r="BG128" s="232">
        <f>IF(N128="zákl. přenesená",J128,0)</f>
        <v>0</v>
      </c>
      <c r="BH128" s="232">
        <f>IF(N128="sníž. přenesená",J128,0)</f>
        <v>0</v>
      </c>
      <c r="BI128" s="232">
        <f>IF(N128="nulová",J128,0)</f>
        <v>0</v>
      </c>
      <c r="BJ128" s="18" t="s">
        <v>85</v>
      </c>
      <c r="BK128" s="232">
        <f>ROUND(I128*H128,2)</f>
        <v>0</v>
      </c>
      <c r="BL128" s="18" t="s">
        <v>207</v>
      </c>
      <c r="BM128" s="231" t="s">
        <v>1196</v>
      </c>
    </row>
    <row r="129" s="12" customFormat="1" ht="22.8" customHeight="1">
      <c r="A129" s="12"/>
      <c r="B129" s="204"/>
      <c r="C129" s="205"/>
      <c r="D129" s="206" t="s">
        <v>76</v>
      </c>
      <c r="E129" s="218" t="s">
        <v>257</v>
      </c>
      <c r="F129" s="218" t="s">
        <v>258</v>
      </c>
      <c r="G129" s="205"/>
      <c r="H129" s="205"/>
      <c r="I129" s="208"/>
      <c r="J129" s="219">
        <f>BK129</f>
        <v>0</v>
      </c>
      <c r="K129" s="205"/>
      <c r="L129" s="210"/>
      <c r="M129" s="211"/>
      <c r="N129" s="212"/>
      <c r="O129" s="212"/>
      <c r="P129" s="213">
        <f>SUM(P130:P146)</f>
        <v>0</v>
      </c>
      <c r="Q129" s="212"/>
      <c r="R129" s="213">
        <f>SUM(R130:R146)</f>
        <v>0.00024000000000000003</v>
      </c>
      <c r="S129" s="212"/>
      <c r="T129" s="214">
        <f>SUM(T130:T146)</f>
        <v>1.4613799999999999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5" t="s">
        <v>85</v>
      </c>
      <c r="AT129" s="216" t="s">
        <v>76</v>
      </c>
      <c r="AU129" s="216" t="s">
        <v>85</v>
      </c>
      <c r="AY129" s="215" t="s">
        <v>199</v>
      </c>
      <c r="BK129" s="217">
        <f>SUM(BK130:BK146)</f>
        <v>0</v>
      </c>
    </row>
    <row r="130" s="2" customFormat="1" ht="37.8" customHeight="1">
      <c r="A130" s="39"/>
      <c r="B130" s="40"/>
      <c r="C130" s="220" t="s">
        <v>207</v>
      </c>
      <c r="D130" s="220" t="s">
        <v>202</v>
      </c>
      <c r="E130" s="221" t="s">
        <v>299</v>
      </c>
      <c r="F130" s="222" t="s">
        <v>300</v>
      </c>
      <c r="G130" s="223" t="s">
        <v>242</v>
      </c>
      <c r="H130" s="224">
        <v>110</v>
      </c>
      <c r="I130" s="225"/>
      <c r="J130" s="226">
        <f>ROUND(I130*H130,2)</f>
        <v>0</v>
      </c>
      <c r="K130" s="222" t="s">
        <v>1</v>
      </c>
      <c r="L130" s="45"/>
      <c r="M130" s="227" t="s">
        <v>1</v>
      </c>
      <c r="N130" s="228" t="s">
        <v>42</v>
      </c>
      <c r="O130" s="92"/>
      <c r="P130" s="229">
        <f>O130*H130</f>
        <v>0</v>
      </c>
      <c r="Q130" s="229">
        <v>0</v>
      </c>
      <c r="R130" s="229">
        <f>Q130*H130</f>
        <v>0</v>
      </c>
      <c r="S130" s="229">
        <v>0.012999999999999999</v>
      </c>
      <c r="T130" s="230">
        <f>S130*H130</f>
        <v>1.4299999999999999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1" t="s">
        <v>207</v>
      </c>
      <c r="AT130" s="231" t="s">
        <v>202</v>
      </c>
      <c r="AU130" s="231" t="s">
        <v>87</v>
      </c>
      <c r="AY130" s="18" t="s">
        <v>199</v>
      </c>
      <c r="BE130" s="232">
        <f>IF(N130="základní",J130,0)</f>
        <v>0</v>
      </c>
      <c r="BF130" s="232">
        <f>IF(N130="snížená",J130,0)</f>
        <v>0</v>
      </c>
      <c r="BG130" s="232">
        <f>IF(N130="zákl. přenesená",J130,0)</f>
        <v>0</v>
      </c>
      <c r="BH130" s="232">
        <f>IF(N130="sníž. přenesená",J130,0)</f>
        <v>0</v>
      </c>
      <c r="BI130" s="232">
        <f>IF(N130="nulová",J130,0)</f>
        <v>0</v>
      </c>
      <c r="BJ130" s="18" t="s">
        <v>85</v>
      </c>
      <c r="BK130" s="232">
        <f>ROUND(I130*H130,2)</f>
        <v>0</v>
      </c>
      <c r="BL130" s="18" t="s">
        <v>207</v>
      </c>
      <c r="BM130" s="231" t="s">
        <v>1197</v>
      </c>
    </row>
    <row r="131" s="2" customFormat="1" ht="24.15" customHeight="1">
      <c r="A131" s="39"/>
      <c r="B131" s="40"/>
      <c r="C131" s="220" t="s">
        <v>239</v>
      </c>
      <c r="D131" s="220" t="s">
        <v>202</v>
      </c>
      <c r="E131" s="221" t="s">
        <v>1198</v>
      </c>
      <c r="F131" s="222" t="s">
        <v>1199</v>
      </c>
      <c r="G131" s="223" t="s">
        <v>242</v>
      </c>
      <c r="H131" s="224">
        <v>12</v>
      </c>
      <c r="I131" s="225"/>
      <c r="J131" s="226">
        <f>ROUND(I131*H131,2)</f>
        <v>0</v>
      </c>
      <c r="K131" s="222" t="s">
        <v>1</v>
      </c>
      <c r="L131" s="45"/>
      <c r="M131" s="227" t="s">
        <v>1</v>
      </c>
      <c r="N131" s="228" t="s">
        <v>42</v>
      </c>
      <c r="O131" s="92"/>
      <c r="P131" s="229">
        <f>O131*H131</f>
        <v>0</v>
      </c>
      <c r="Q131" s="229">
        <v>2.0000000000000002E-05</v>
      </c>
      <c r="R131" s="229">
        <f>Q131*H131</f>
        <v>0.00024000000000000003</v>
      </c>
      <c r="S131" s="229">
        <v>0.001</v>
      </c>
      <c r="T131" s="230">
        <f>S131*H131</f>
        <v>0.012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1" t="s">
        <v>207</v>
      </c>
      <c r="AT131" s="231" t="s">
        <v>202</v>
      </c>
      <c r="AU131" s="231" t="s">
        <v>87</v>
      </c>
      <c r="AY131" s="18" t="s">
        <v>199</v>
      </c>
      <c r="BE131" s="232">
        <f>IF(N131="základní",J131,0)</f>
        <v>0</v>
      </c>
      <c r="BF131" s="232">
        <f>IF(N131="snížená",J131,0)</f>
        <v>0</v>
      </c>
      <c r="BG131" s="232">
        <f>IF(N131="zákl. přenesená",J131,0)</f>
        <v>0</v>
      </c>
      <c r="BH131" s="232">
        <f>IF(N131="sníž. přenesená",J131,0)</f>
        <v>0</v>
      </c>
      <c r="BI131" s="232">
        <f>IF(N131="nulová",J131,0)</f>
        <v>0</v>
      </c>
      <c r="BJ131" s="18" t="s">
        <v>85</v>
      </c>
      <c r="BK131" s="232">
        <f>ROUND(I131*H131,2)</f>
        <v>0</v>
      </c>
      <c r="BL131" s="18" t="s">
        <v>207</v>
      </c>
      <c r="BM131" s="231" t="s">
        <v>1200</v>
      </c>
    </row>
    <row r="132" s="2" customFormat="1" ht="24.15" customHeight="1">
      <c r="A132" s="39"/>
      <c r="B132" s="40"/>
      <c r="C132" s="220" t="s">
        <v>200</v>
      </c>
      <c r="D132" s="220" t="s">
        <v>202</v>
      </c>
      <c r="E132" s="221" t="s">
        <v>1201</v>
      </c>
      <c r="F132" s="222" t="s">
        <v>1202</v>
      </c>
      <c r="G132" s="223" t="s">
        <v>248</v>
      </c>
      <c r="H132" s="224">
        <v>34</v>
      </c>
      <c r="I132" s="225"/>
      <c r="J132" s="226">
        <f>ROUND(I132*H132,2)</f>
        <v>0</v>
      </c>
      <c r="K132" s="222" t="s">
        <v>1</v>
      </c>
      <c r="L132" s="45"/>
      <c r="M132" s="227" t="s">
        <v>1</v>
      </c>
      <c r="N132" s="228" t="s">
        <v>42</v>
      </c>
      <c r="O132" s="92"/>
      <c r="P132" s="229">
        <f>O132*H132</f>
        <v>0</v>
      </c>
      <c r="Q132" s="229">
        <v>0</v>
      </c>
      <c r="R132" s="229">
        <f>Q132*H132</f>
        <v>0</v>
      </c>
      <c r="S132" s="229">
        <v>0.00056999999999999998</v>
      </c>
      <c r="T132" s="230">
        <f>S132*H132</f>
        <v>0.019379999999999998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1" t="s">
        <v>207</v>
      </c>
      <c r="AT132" s="231" t="s">
        <v>202</v>
      </c>
      <c r="AU132" s="231" t="s">
        <v>87</v>
      </c>
      <c r="AY132" s="18" t="s">
        <v>199</v>
      </c>
      <c r="BE132" s="232">
        <f>IF(N132="základní",J132,0)</f>
        <v>0</v>
      </c>
      <c r="BF132" s="232">
        <f>IF(N132="snížená",J132,0)</f>
        <v>0</v>
      </c>
      <c r="BG132" s="232">
        <f>IF(N132="zákl. přenesená",J132,0)</f>
        <v>0</v>
      </c>
      <c r="BH132" s="232">
        <f>IF(N132="sníž. přenesená",J132,0)</f>
        <v>0</v>
      </c>
      <c r="BI132" s="232">
        <f>IF(N132="nulová",J132,0)</f>
        <v>0</v>
      </c>
      <c r="BJ132" s="18" t="s">
        <v>85</v>
      </c>
      <c r="BK132" s="232">
        <f>ROUND(I132*H132,2)</f>
        <v>0</v>
      </c>
      <c r="BL132" s="18" t="s">
        <v>207</v>
      </c>
      <c r="BM132" s="231" t="s">
        <v>1203</v>
      </c>
    </row>
    <row r="133" s="2" customFormat="1" ht="33" customHeight="1">
      <c r="A133" s="39"/>
      <c r="B133" s="40"/>
      <c r="C133" s="255" t="s">
        <v>251</v>
      </c>
      <c r="D133" s="255" t="s">
        <v>252</v>
      </c>
      <c r="E133" s="256" t="s">
        <v>1204</v>
      </c>
      <c r="F133" s="257" t="s">
        <v>1205</v>
      </c>
      <c r="G133" s="258" t="s">
        <v>248</v>
      </c>
      <c r="H133" s="259">
        <v>23</v>
      </c>
      <c r="I133" s="260"/>
      <c r="J133" s="261">
        <f>ROUND(I133*H133,2)</f>
        <v>0</v>
      </c>
      <c r="K133" s="257" t="s">
        <v>1</v>
      </c>
      <c r="L133" s="262"/>
      <c r="M133" s="263" t="s">
        <v>1</v>
      </c>
      <c r="N133" s="264" t="s">
        <v>42</v>
      </c>
      <c r="O133" s="92"/>
      <c r="P133" s="229">
        <f>O133*H133</f>
        <v>0</v>
      </c>
      <c r="Q133" s="229">
        <v>0</v>
      </c>
      <c r="R133" s="229">
        <f>Q133*H133</f>
        <v>0</v>
      </c>
      <c r="S133" s="229">
        <v>0</v>
      </c>
      <c r="T133" s="230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31" t="s">
        <v>255</v>
      </c>
      <c r="AT133" s="231" t="s">
        <v>252</v>
      </c>
      <c r="AU133" s="231" t="s">
        <v>87</v>
      </c>
      <c r="AY133" s="18" t="s">
        <v>199</v>
      </c>
      <c r="BE133" s="232">
        <f>IF(N133="základní",J133,0)</f>
        <v>0</v>
      </c>
      <c r="BF133" s="232">
        <f>IF(N133="snížená",J133,0)</f>
        <v>0</v>
      </c>
      <c r="BG133" s="232">
        <f>IF(N133="zákl. přenesená",J133,0)</f>
        <v>0</v>
      </c>
      <c r="BH133" s="232">
        <f>IF(N133="sníž. přenesená",J133,0)</f>
        <v>0</v>
      </c>
      <c r="BI133" s="232">
        <f>IF(N133="nulová",J133,0)</f>
        <v>0</v>
      </c>
      <c r="BJ133" s="18" t="s">
        <v>85</v>
      </c>
      <c r="BK133" s="232">
        <f>ROUND(I133*H133,2)</f>
        <v>0</v>
      </c>
      <c r="BL133" s="18" t="s">
        <v>207</v>
      </c>
      <c r="BM133" s="231" t="s">
        <v>1206</v>
      </c>
    </row>
    <row r="134" s="2" customFormat="1" ht="37.8" customHeight="1">
      <c r="A134" s="39"/>
      <c r="B134" s="40"/>
      <c r="C134" s="255" t="s">
        <v>255</v>
      </c>
      <c r="D134" s="255" t="s">
        <v>252</v>
      </c>
      <c r="E134" s="256" t="s">
        <v>1207</v>
      </c>
      <c r="F134" s="257" t="s">
        <v>1208</v>
      </c>
      <c r="G134" s="258" t="s">
        <v>248</v>
      </c>
      <c r="H134" s="259">
        <v>78</v>
      </c>
      <c r="I134" s="260"/>
      <c r="J134" s="261">
        <f>ROUND(I134*H134,2)</f>
        <v>0</v>
      </c>
      <c r="K134" s="257" t="s">
        <v>1</v>
      </c>
      <c r="L134" s="262"/>
      <c r="M134" s="263" t="s">
        <v>1</v>
      </c>
      <c r="N134" s="264" t="s">
        <v>42</v>
      </c>
      <c r="O134" s="92"/>
      <c r="P134" s="229">
        <f>O134*H134</f>
        <v>0</v>
      </c>
      <c r="Q134" s="229">
        <v>0</v>
      </c>
      <c r="R134" s="229">
        <f>Q134*H134</f>
        <v>0</v>
      </c>
      <c r="S134" s="229">
        <v>0</v>
      </c>
      <c r="T134" s="230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1" t="s">
        <v>255</v>
      </c>
      <c r="AT134" s="231" t="s">
        <v>252</v>
      </c>
      <c r="AU134" s="231" t="s">
        <v>87</v>
      </c>
      <c r="AY134" s="18" t="s">
        <v>199</v>
      </c>
      <c r="BE134" s="232">
        <f>IF(N134="základní",J134,0)</f>
        <v>0</v>
      </c>
      <c r="BF134" s="232">
        <f>IF(N134="snížená",J134,0)</f>
        <v>0</v>
      </c>
      <c r="BG134" s="232">
        <f>IF(N134="zákl. přenesená",J134,0)</f>
        <v>0</v>
      </c>
      <c r="BH134" s="232">
        <f>IF(N134="sníž. přenesená",J134,0)</f>
        <v>0</v>
      </c>
      <c r="BI134" s="232">
        <f>IF(N134="nulová",J134,0)</f>
        <v>0</v>
      </c>
      <c r="BJ134" s="18" t="s">
        <v>85</v>
      </c>
      <c r="BK134" s="232">
        <f>ROUND(I134*H134,2)</f>
        <v>0</v>
      </c>
      <c r="BL134" s="18" t="s">
        <v>207</v>
      </c>
      <c r="BM134" s="231" t="s">
        <v>1209</v>
      </c>
    </row>
    <row r="135" s="2" customFormat="1" ht="33" customHeight="1">
      <c r="A135" s="39"/>
      <c r="B135" s="40"/>
      <c r="C135" s="255" t="s">
        <v>257</v>
      </c>
      <c r="D135" s="255" t="s">
        <v>252</v>
      </c>
      <c r="E135" s="256" t="s">
        <v>1210</v>
      </c>
      <c r="F135" s="257" t="s">
        <v>1211</v>
      </c>
      <c r="G135" s="258" t="s">
        <v>248</v>
      </c>
      <c r="H135" s="259">
        <v>11</v>
      </c>
      <c r="I135" s="260"/>
      <c r="J135" s="261">
        <f>ROUND(I135*H135,2)</f>
        <v>0</v>
      </c>
      <c r="K135" s="257" t="s">
        <v>1</v>
      </c>
      <c r="L135" s="262"/>
      <c r="M135" s="263" t="s">
        <v>1</v>
      </c>
      <c r="N135" s="264" t="s">
        <v>42</v>
      </c>
      <c r="O135" s="92"/>
      <c r="P135" s="229">
        <f>O135*H135</f>
        <v>0</v>
      </c>
      <c r="Q135" s="229">
        <v>0</v>
      </c>
      <c r="R135" s="229">
        <f>Q135*H135</f>
        <v>0</v>
      </c>
      <c r="S135" s="229">
        <v>0</v>
      </c>
      <c r="T135" s="230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1" t="s">
        <v>255</v>
      </c>
      <c r="AT135" s="231" t="s">
        <v>252</v>
      </c>
      <c r="AU135" s="231" t="s">
        <v>87</v>
      </c>
      <c r="AY135" s="18" t="s">
        <v>199</v>
      </c>
      <c r="BE135" s="232">
        <f>IF(N135="základní",J135,0)</f>
        <v>0</v>
      </c>
      <c r="BF135" s="232">
        <f>IF(N135="snížená",J135,0)</f>
        <v>0</v>
      </c>
      <c r="BG135" s="232">
        <f>IF(N135="zákl. přenesená",J135,0)</f>
        <v>0</v>
      </c>
      <c r="BH135" s="232">
        <f>IF(N135="sníž. přenesená",J135,0)</f>
        <v>0</v>
      </c>
      <c r="BI135" s="232">
        <f>IF(N135="nulová",J135,0)</f>
        <v>0</v>
      </c>
      <c r="BJ135" s="18" t="s">
        <v>85</v>
      </c>
      <c r="BK135" s="232">
        <f>ROUND(I135*H135,2)</f>
        <v>0</v>
      </c>
      <c r="BL135" s="18" t="s">
        <v>207</v>
      </c>
      <c r="BM135" s="231" t="s">
        <v>1212</v>
      </c>
    </row>
    <row r="136" s="2" customFormat="1" ht="24.15" customHeight="1">
      <c r="A136" s="39"/>
      <c r="B136" s="40"/>
      <c r="C136" s="255" t="s">
        <v>277</v>
      </c>
      <c r="D136" s="255" t="s">
        <v>252</v>
      </c>
      <c r="E136" s="256" t="s">
        <v>1213</v>
      </c>
      <c r="F136" s="257" t="s">
        <v>1214</v>
      </c>
      <c r="G136" s="258" t="s">
        <v>248</v>
      </c>
      <c r="H136" s="259">
        <v>11</v>
      </c>
      <c r="I136" s="260"/>
      <c r="J136" s="261">
        <f>ROUND(I136*H136,2)</f>
        <v>0</v>
      </c>
      <c r="K136" s="257" t="s">
        <v>1</v>
      </c>
      <c r="L136" s="262"/>
      <c r="M136" s="263" t="s">
        <v>1</v>
      </c>
      <c r="N136" s="264" t="s">
        <v>42</v>
      </c>
      <c r="O136" s="92"/>
      <c r="P136" s="229">
        <f>O136*H136</f>
        <v>0</v>
      </c>
      <c r="Q136" s="229">
        <v>0</v>
      </c>
      <c r="R136" s="229">
        <f>Q136*H136</f>
        <v>0</v>
      </c>
      <c r="S136" s="229">
        <v>0</v>
      </c>
      <c r="T136" s="230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1" t="s">
        <v>255</v>
      </c>
      <c r="AT136" s="231" t="s">
        <v>252</v>
      </c>
      <c r="AU136" s="231" t="s">
        <v>87</v>
      </c>
      <c r="AY136" s="18" t="s">
        <v>199</v>
      </c>
      <c r="BE136" s="232">
        <f>IF(N136="základní",J136,0)</f>
        <v>0</v>
      </c>
      <c r="BF136" s="232">
        <f>IF(N136="snížená",J136,0)</f>
        <v>0</v>
      </c>
      <c r="BG136" s="232">
        <f>IF(N136="zákl. přenesená",J136,0)</f>
        <v>0</v>
      </c>
      <c r="BH136" s="232">
        <f>IF(N136="sníž. přenesená",J136,0)</f>
        <v>0</v>
      </c>
      <c r="BI136" s="232">
        <f>IF(N136="nulová",J136,0)</f>
        <v>0</v>
      </c>
      <c r="BJ136" s="18" t="s">
        <v>85</v>
      </c>
      <c r="BK136" s="232">
        <f>ROUND(I136*H136,2)</f>
        <v>0</v>
      </c>
      <c r="BL136" s="18" t="s">
        <v>207</v>
      </c>
      <c r="BM136" s="231" t="s">
        <v>1215</v>
      </c>
    </row>
    <row r="137" s="2" customFormat="1" ht="33" customHeight="1">
      <c r="A137" s="39"/>
      <c r="B137" s="40"/>
      <c r="C137" s="255" t="s">
        <v>286</v>
      </c>
      <c r="D137" s="255" t="s">
        <v>252</v>
      </c>
      <c r="E137" s="256" t="s">
        <v>1216</v>
      </c>
      <c r="F137" s="257" t="s">
        <v>1217</v>
      </c>
      <c r="G137" s="258" t="s">
        <v>248</v>
      </c>
      <c r="H137" s="259">
        <v>31</v>
      </c>
      <c r="I137" s="260"/>
      <c r="J137" s="261">
        <f>ROUND(I137*H137,2)</f>
        <v>0</v>
      </c>
      <c r="K137" s="257" t="s">
        <v>1</v>
      </c>
      <c r="L137" s="262"/>
      <c r="M137" s="263" t="s">
        <v>1</v>
      </c>
      <c r="N137" s="264" t="s">
        <v>42</v>
      </c>
      <c r="O137" s="92"/>
      <c r="P137" s="229">
        <f>O137*H137</f>
        <v>0</v>
      </c>
      <c r="Q137" s="229">
        <v>0</v>
      </c>
      <c r="R137" s="229">
        <f>Q137*H137</f>
        <v>0</v>
      </c>
      <c r="S137" s="229">
        <v>0</v>
      </c>
      <c r="T137" s="230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1" t="s">
        <v>255</v>
      </c>
      <c r="AT137" s="231" t="s">
        <v>252</v>
      </c>
      <c r="AU137" s="231" t="s">
        <v>87</v>
      </c>
      <c r="AY137" s="18" t="s">
        <v>199</v>
      </c>
      <c r="BE137" s="232">
        <f>IF(N137="základní",J137,0)</f>
        <v>0</v>
      </c>
      <c r="BF137" s="232">
        <f>IF(N137="snížená",J137,0)</f>
        <v>0</v>
      </c>
      <c r="BG137" s="232">
        <f>IF(N137="zákl. přenesená",J137,0)</f>
        <v>0</v>
      </c>
      <c r="BH137" s="232">
        <f>IF(N137="sníž. přenesená",J137,0)</f>
        <v>0</v>
      </c>
      <c r="BI137" s="232">
        <f>IF(N137="nulová",J137,0)</f>
        <v>0</v>
      </c>
      <c r="BJ137" s="18" t="s">
        <v>85</v>
      </c>
      <c r="BK137" s="232">
        <f>ROUND(I137*H137,2)</f>
        <v>0</v>
      </c>
      <c r="BL137" s="18" t="s">
        <v>207</v>
      </c>
      <c r="BM137" s="231" t="s">
        <v>1218</v>
      </c>
    </row>
    <row r="138" s="2" customFormat="1" ht="24.15" customHeight="1">
      <c r="A138" s="39"/>
      <c r="B138" s="40"/>
      <c r="C138" s="255" t="s">
        <v>292</v>
      </c>
      <c r="D138" s="255" t="s">
        <v>252</v>
      </c>
      <c r="E138" s="256" t="s">
        <v>1219</v>
      </c>
      <c r="F138" s="257" t="s">
        <v>1220</v>
      </c>
      <c r="G138" s="258" t="s">
        <v>248</v>
      </c>
      <c r="H138" s="259">
        <v>2</v>
      </c>
      <c r="I138" s="260"/>
      <c r="J138" s="261">
        <f>ROUND(I138*H138,2)</f>
        <v>0</v>
      </c>
      <c r="K138" s="257" t="s">
        <v>1</v>
      </c>
      <c r="L138" s="262"/>
      <c r="M138" s="263" t="s">
        <v>1</v>
      </c>
      <c r="N138" s="264" t="s">
        <v>42</v>
      </c>
      <c r="O138" s="92"/>
      <c r="P138" s="229">
        <f>O138*H138</f>
        <v>0</v>
      </c>
      <c r="Q138" s="229">
        <v>0</v>
      </c>
      <c r="R138" s="229">
        <f>Q138*H138</f>
        <v>0</v>
      </c>
      <c r="S138" s="229">
        <v>0</v>
      </c>
      <c r="T138" s="230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1" t="s">
        <v>255</v>
      </c>
      <c r="AT138" s="231" t="s">
        <v>252</v>
      </c>
      <c r="AU138" s="231" t="s">
        <v>87</v>
      </c>
      <c r="AY138" s="18" t="s">
        <v>199</v>
      </c>
      <c r="BE138" s="232">
        <f>IF(N138="základní",J138,0)</f>
        <v>0</v>
      </c>
      <c r="BF138" s="232">
        <f>IF(N138="snížená",J138,0)</f>
        <v>0</v>
      </c>
      <c r="BG138" s="232">
        <f>IF(N138="zákl. přenesená",J138,0)</f>
        <v>0</v>
      </c>
      <c r="BH138" s="232">
        <f>IF(N138="sníž. přenesená",J138,0)</f>
        <v>0</v>
      </c>
      <c r="BI138" s="232">
        <f>IF(N138="nulová",J138,0)</f>
        <v>0</v>
      </c>
      <c r="BJ138" s="18" t="s">
        <v>85</v>
      </c>
      <c r="BK138" s="232">
        <f>ROUND(I138*H138,2)</f>
        <v>0</v>
      </c>
      <c r="BL138" s="18" t="s">
        <v>207</v>
      </c>
      <c r="BM138" s="231" t="s">
        <v>1221</v>
      </c>
    </row>
    <row r="139" s="2" customFormat="1" ht="24.15" customHeight="1">
      <c r="A139" s="39"/>
      <c r="B139" s="40"/>
      <c r="C139" s="255" t="s">
        <v>298</v>
      </c>
      <c r="D139" s="255" t="s">
        <v>252</v>
      </c>
      <c r="E139" s="256" t="s">
        <v>1222</v>
      </c>
      <c r="F139" s="257" t="s">
        <v>1223</v>
      </c>
      <c r="G139" s="258" t="s">
        <v>248</v>
      </c>
      <c r="H139" s="259">
        <v>7</v>
      </c>
      <c r="I139" s="260"/>
      <c r="J139" s="261">
        <f>ROUND(I139*H139,2)</f>
        <v>0</v>
      </c>
      <c r="K139" s="257" t="s">
        <v>1</v>
      </c>
      <c r="L139" s="262"/>
      <c r="M139" s="263" t="s">
        <v>1</v>
      </c>
      <c r="N139" s="264" t="s">
        <v>42</v>
      </c>
      <c r="O139" s="92"/>
      <c r="P139" s="229">
        <f>O139*H139</f>
        <v>0</v>
      </c>
      <c r="Q139" s="229">
        <v>0</v>
      </c>
      <c r="R139" s="229">
        <f>Q139*H139</f>
        <v>0</v>
      </c>
      <c r="S139" s="229">
        <v>0</v>
      </c>
      <c r="T139" s="230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1" t="s">
        <v>255</v>
      </c>
      <c r="AT139" s="231" t="s">
        <v>252</v>
      </c>
      <c r="AU139" s="231" t="s">
        <v>87</v>
      </c>
      <c r="AY139" s="18" t="s">
        <v>199</v>
      </c>
      <c r="BE139" s="232">
        <f>IF(N139="základní",J139,0)</f>
        <v>0</v>
      </c>
      <c r="BF139" s="232">
        <f>IF(N139="snížená",J139,0)</f>
        <v>0</v>
      </c>
      <c r="BG139" s="232">
        <f>IF(N139="zákl. přenesená",J139,0)</f>
        <v>0</v>
      </c>
      <c r="BH139" s="232">
        <f>IF(N139="sníž. přenesená",J139,0)</f>
        <v>0</v>
      </c>
      <c r="BI139" s="232">
        <f>IF(N139="nulová",J139,0)</f>
        <v>0</v>
      </c>
      <c r="BJ139" s="18" t="s">
        <v>85</v>
      </c>
      <c r="BK139" s="232">
        <f>ROUND(I139*H139,2)</f>
        <v>0</v>
      </c>
      <c r="BL139" s="18" t="s">
        <v>207</v>
      </c>
      <c r="BM139" s="231" t="s">
        <v>1224</v>
      </c>
    </row>
    <row r="140" s="2" customFormat="1" ht="24.15" customHeight="1">
      <c r="A140" s="39"/>
      <c r="B140" s="40"/>
      <c r="C140" s="255" t="s">
        <v>305</v>
      </c>
      <c r="D140" s="255" t="s">
        <v>252</v>
      </c>
      <c r="E140" s="256" t="s">
        <v>1225</v>
      </c>
      <c r="F140" s="257" t="s">
        <v>1226</v>
      </c>
      <c r="G140" s="258" t="s">
        <v>248</v>
      </c>
      <c r="H140" s="259">
        <v>2</v>
      </c>
      <c r="I140" s="260"/>
      <c r="J140" s="261">
        <f>ROUND(I140*H140,2)</f>
        <v>0</v>
      </c>
      <c r="K140" s="257" t="s">
        <v>1</v>
      </c>
      <c r="L140" s="262"/>
      <c r="M140" s="263" t="s">
        <v>1</v>
      </c>
      <c r="N140" s="264" t="s">
        <v>42</v>
      </c>
      <c r="O140" s="92"/>
      <c r="P140" s="229">
        <f>O140*H140</f>
        <v>0</v>
      </c>
      <c r="Q140" s="229">
        <v>0</v>
      </c>
      <c r="R140" s="229">
        <f>Q140*H140</f>
        <v>0</v>
      </c>
      <c r="S140" s="229">
        <v>0</v>
      </c>
      <c r="T140" s="230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1" t="s">
        <v>255</v>
      </c>
      <c r="AT140" s="231" t="s">
        <v>252</v>
      </c>
      <c r="AU140" s="231" t="s">
        <v>87</v>
      </c>
      <c r="AY140" s="18" t="s">
        <v>199</v>
      </c>
      <c r="BE140" s="232">
        <f>IF(N140="základní",J140,0)</f>
        <v>0</v>
      </c>
      <c r="BF140" s="232">
        <f>IF(N140="snížená",J140,0)</f>
        <v>0</v>
      </c>
      <c r="BG140" s="232">
        <f>IF(N140="zákl. přenesená",J140,0)</f>
        <v>0</v>
      </c>
      <c r="BH140" s="232">
        <f>IF(N140="sníž. přenesená",J140,0)</f>
        <v>0</v>
      </c>
      <c r="BI140" s="232">
        <f>IF(N140="nulová",J140,0)</f>
        <v>0</v>
      </c>
      <c r="BJ140" s="18" t="s">
        <v>85</v>
      </c>
      <c r="BK140" s="232">
        <f>ROUND(I140*H140,2)</f>
        <v>0</v>
      </c>
      <c r="BL140" s="18" t="s">
        <v>207</v>
      </c>
      <c r="BM140" s="231" t="s">
        <v>1227</v>
      </c>
    </row>
    <row r="141" s="2" customFormat="1" ht="24.15" customHeight="1">
      <c r="A141" s="39"/>
      <c r="B141" s="40"/>
      <c r="C141" s="255" t="s">
        <v>8</v>
      </c>
      <c r="D141" s="255" t="s">
        <v>252</v>
      </c>
      <c r="E141" s="256" t="s">
        <v>1228</v>
      </c>
      <c r="F141" s="257" t="s">
        <v>1229</v>
      </c>
      <c r="G141" s="258" t="s">
        <v>248</v>
      </c>
      <c r="H141" s="259">
        <v>4</v>
      </c>
      <c r="I141" s="260"/>
      <c r="J141" s="261">
        <f>ROUND(I141*H141,2)</f>
        <v>0</v>
      </c>
      <c r="K141" s="257" t="s">
        <v>1</v>
      </c>
      <c r="L141" s="262"/>
      <c r="M141" s="263" t="s">
        <v>1</v>
      </c>
      <c r="N141" s="264" t="s">
        <v>42</v>
      </c>
      <c r="O141" s="92"/>
      <c r="P141" s="229">
        <f>O141*H141</f>
        <v>0</v>
      </c>
      <c r="Q141" s="229">
        <v>0</v>
      </c>
      <c r="R141" s="229">
        <f>Q141*H141</f>
        <v>0</v>
      </c>
      <c r="S141" s="229">
        <v>0</v>
      </c>
      <c r="T141" s="230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1" t="s">
        <v>255</v>
      </c>
      <c r="AT141" s="231" t="s">
        <v>252</v>
      </c>
      <c r="AU141" s="231" t="s">
        <v>87</v>
      </c>
      <c r="AY141" s="18" t="s">
        <v>199</v>
      </c>
      <c r="BE141" s="232">
        <f>IF(N141="základní",J141,0)</f>
        <v>0</v>
      </c>
      <c r="BF141" s="232">
        <f>IF(N141="snížená",J141,0)</f>
        <v>0</v>
      </c>
      <c r="BG141" s="232">
        <f>IF(N141="zákl. přenesená",J141,0)</f>
        <v>0</v>
      </c>
      <c r="BH141" s="232">
        <f>IF(N141="sníž. přenesená",J141,0)</f>
        <v>0</v>
      </c>
      <c r="BI141" s="232">
        <f>IF(N141="nulová",J141,0)</f>
        <v>0</v>
      </c>
      <c r="BJ141" s="18" t="s">
        <v>85</v>
      </c>
      <c r="BK141" s="232">
        <f>ROUND(I141*H141,2)</f>
        <v>0</v>
      </c>
      <c r="BL141" s="18" t="s">
        <v>207</v>
      </c>
      <c r="BM141" s="231" t="s">
        <v>1230</v>
      </c>
    </row>
    <row r="142" s="2" customFormat="1" ht="37.8" customHeight="1">
      <c r="A142" s="39"/>
      <c r="B142" s="40"/>
      <c r="C142" s="255" t="s">
        <v>313</v>
      </c>
      <c r="D142" s="255" t="s">
        <v>252</v>
      </c>
      <c r="E142" s="256" t="s">
        <v>1231</v>
      </c>
      <c r="F142" s="257" t="s">
        <v>1232</v>
      </c>
      <c r="G142" s="258" t="s">
        <v>248</v>
      </c>
      <c r="H142" s="259">
        <v>44</v>
      </c>
      <c r="I142" s="260"/>
      <c r="J142" s="261">
        <f>ROUND(I142*H142,2)</f>
        <v>0</v>
      </c>
      <c r="K142" s="257" t="s">
        <v>1</v>
      </c>
      <c r="L142" s="262"/>
      <c r="M142" s="263" t="s">
        <v>1</v>
      </c>
      <c r="N142" s="264" t="s">
        <v>42</v>
      </c>
      <c r="O142" s="92"/>
      <c r="P142" s="229">
        <f>O142*H142</f>
        <v>0</v>
      </c>
      <c r="Q142" s="229">
        <v>0</v>
      </c>
      <c r="R142" s="229">
        <f>Q142*H142</f>
        <v>0</v>
      </c>
      <c r="S142" s="229">
        <v>0</v>
      </c>
      <c r="T142" s="230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1" t="s">
        <v>255</v>
      </c>
      <c r="AT142" s="231" t="s">
        <v>252</v>
      </c>
      <c r="AU142" s="231" t="s">
        <v>87</v>
      </c>
      <c r="AY142" s="18" t="s">
        <v>199</v>
      </c>
      <c r="BE142" s="232">
        <f>IF(N142="základní",J142,0)</f>
        <v>0</v>
      </c>
      <c r="BF142" s="232">
        <f>IF(N142="snížená",J142,0)</f>
        <v>0</v>
      </c>
      <c r="BG142" s="232">
        <f>IF(N142="zákl. přenesená",J142,0)</f>
        <v>0</v>
      </c>
      <c r="BH142" s="232">
        <f>IF(N142="sníž. přenesená",J142,0)</f>
        <v>0</v>
      </c>
      <c r="BI142" s="232">
        <f>IF(N142="nulová",J142,0)</f>
        <v>0</v>
      </c>
      <c r="BJ142" s="18" t="s">
        <v>85</v>
      </c>
      <c r="BK142" s="232">
        <f>ROUND(I142*H142,2)</f>
        <v>0</v>
      </c>
      <c r="BL142" s="18" t="s">
        <v>207</v>
      </c>
      <c r="BM142" s="231" t="s">
        <v>1233</v>
      </c>
    </row>
    <row r="143" s="2" customFormat="1" ht="24.15" customHeight="1">
      <c r="A143" s="39"/>
      <c r="B143" s="40"/>
      <c r="C143" s="255" t="s">
        <v>318</v>
      </c>
      <c r="D143" s="255" t="s">
        <v>252</v>
      </c>
      <c r="E143" s="256" t="s">
        <v>1234</v>
      </c>
      <c r="F143" s="257" t="s">
        <v>1235</v>
      </c>
      <c r="G143" s="258" t="s">
        <v>248</v>
      </c>
      <c r="H143" s="259">
        <v>50</v>
      </c>
      <c r="I143" s="260"/>
      <c r="J143" s="261">
        <f>ROUND(I143*H143,2)</f>
        <v>0</v>
      </c>
      <c r="K143" s="257" t="s">
        <v>1</v>
      </c>
      <c r="L143" s="262"/>
      <c r="M143" s="263" t="s">
        <v>1</v>
      </c>
      <c r="N143" s="264" t="s">
        <v>42</v>
      </c>
      <c r="O143" s="92"/>
      <c r="P143" s="229">
        <f>O143*H143</f>
        <v>0</v>
      </c>
      <c r="Q143" s="229">
        <v>0</v>
      </c>
      <c r="R143" s="229">
        <f>Q143*H143</f>
        <v>0</v>
      </c>
      <c r="S143" s="229">
        <v>0</v>
      </c>
      <c r="T143" s="230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1" t="s">
        <v>255</v>
      </c>
      <c r="AT143" s="231" t="s">
        <v>252</v>
      </c>
      <c r="AU143" s="231" t="s">
        <v>87</v>
      </c>
      <c r="AY143" s="18" t="s">
        <v>199</v>
      </c>
      <c r="BE143" s="232">
        <f>IF(N143="základní",J143,0)</f>
        <v>0</v>
      </c>
      <c r="BF143" s="232">
        <f>IF(N143="snížená",J143,0)</f>
        <v>0</v>
      </c>
      <c r="BG143" s="232">
        <f>IF(N143="zákl. přenesená",J143,0)</f>
        <v>0</v>
      </c>
      <c r="BH143" s="232">
        <f>IF(N143="sníž. přenesená",J143,0)</f>
        <v>0</v>
      </c>
      <c r="BI143" s="232">
        <f>IF(N143="nulová",J143,0)</f>
        <v>0</v>
      </c>
      <c r="BJ143" s="18" t="s">
        <v>85</v>
      </c>
      <c r="BK143" s="232">
        <f>ROUND(I143*H143,2)</f>
        <v>0</v>
      </c>
      <c r="BL143" s="18" t="s">
        <v>207</v>
      </c>
      <c r="BM143" s="231" t="s">
        <v>1236</v>
      </c>
    </row>
    <row r="144" s="2" customFormat="1" ht="37.8" customHeight="1">
      <c r="A144" s="39"/>
      <c r="B144" s="40"/>
      <c r="C144" s="255" t="s">
        <v>324</v>
      </c>
      <c r="D144" s="255" t="s">
        <v>252</v>
      </c>
      <c r="E144" s="256" t="s">
        <v>1237</v>
      </c>
      <c r="F144" s="257" t="s">
        <v>1238</v>
      </c>
      <c r="G144" s="258" t="s">
        <v>248</v>
      </c>
      <c r="H144" s="259">
        <v>1</v>
      </c>
      <c r="I144" s="260"/>
      <c r="J144" s="261">
        <f>ROUND(I144*H144,2)</f>
        <v>0</v>
      </c>
      <c r="K144" s="257" t="s">
        <v>1</v>
      </c>
      <c r="L144" s="262"/>
      <c r="M144" s="263" t="s">
        <v>1</v>
      </c>
      <c r="N144" s="264" t="s">
        <v>42</v>
      </c>
      <c r="O144" s="92"/>
      <c r="P144" s="229">
        <f>O144*H144</f>
        <v>0</v>
      </c>
      <c r="Q144" s="229">
        <v>0</v>
      </c>
      <c r="R144" s="229">
        <f>Q144*H144</f>
        <v>0</v>
      </c>
      <c r="S144" s="229">
        <v>0</v>
      </c>
      <c r="T144" s="230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1" t="s">
        <v>255</v>
      </c>
      <c r="AT144" s="231" t="s">
        <v>252</v>
      </c>
      <c r="AU144" s="231" t="s">
        <v>87</v>
      </c>
      <c r="AY144" s="18" t="s">
        <v>199</v>
      </c>
      <c r="BE144" s="232">
        <f>IF(N144="základní",J144,0)</f>
        <v>0</v>
      </c>
      <c r="BF144" s="232">
        <f>IF(N144="snížená",J144,0)</f>
        <v>0</v>
      </c>
      <c r="BG144" s="232">
        <f>IF(N144="zákl. přenesená",J144,0)</f>
        <v>0</v>
      </c>
      <c r="BH144" s="232">
        <f>IF(N144="sníž. přenesená",J144,0)</f>
        <v>0</v>
      </c>
      <c r="BI144" s="232">
        <f>IF(N144="nulová",J144,0)</f>
        <v>0</v>
      </c>
      <c r="BJ144" s="18" t="s">
        <v>85</v>
      </c>
      <c r="BK144" s="232">
        <f>ROUND(I144*H144,2)</f>
        <v>0</v>
      </c>
      <c r="BL144" s="18" t="s">
        <v>207</v>
      </c>
      <c r="BM144" s="231" t="s">
        <v>1239</v>
      </c>
    </row>
    <row r="145" s="2" customFormat="1" ht="24.15" customHeight="1">
      <c r="A145" s="39"/>
      <c r="B145" s="40"/>
      <c r="C145" s="255" t="s">
        <v>328</v>
      </c>
      <c r="D145" s="255" t="s">
        <v>252</v>
      </c>
      <c r="E145" s="256" t="s">
        <v>1240</v>
      </c>
      <c r="F145" s="257" t="s">
        <v>1241</v>
      </c>
      <c r="G145" s="258" t="s">
        <v>248</v>
      </c>
      <c r="H145" s="259">
        <v>7</v>
      </c>
      <c r="I145" s="260"/>
      <c r="J145" s="261">
        <f>ROUND(I145*H145,2)</f>
        <v>0</v>
      </c>
      <c r="K145" s="257" t="s">
        <v>1</v>
      </c>
      <c r="L145" s="262"/>
      <c r="M145" s="263" t="s">
        <v>1</v>
      </c>
      <c r="N145" s="264" t="s">
        <v>42</v>
      </c>
      <c r="O145" s="92"/>
      <c r="P145" s="229">
        <f>O145*H145</f>
        <v>0</v>
      </c>
      <c r="Q145" s="229">
        <v>0</v>
      </c>
      <c r="R145" s="229">
        <f>Q145*H145</f>
        <v>0</v>
      </c>
      <c r="S145" s="229">
        <v>0</v>
      </c>
      <c r="T145" s="230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1" t="s">
        <v>255</v>
      </c>
      <c r="AT145" s="231" t="s">
        <v>252</v>
      </c>
      <c r="AU145" s="231" t="s">
        <v>87</v>
      </c>
      <c r="AY145" s="18" t="s">
        <v>199</v>
      </c>
      <c r="BE145" s="232">
        <f>IF(N145="základní",J145,0)</f>
        <v>0</v>
      </c>
      <c r="BF145" s="232">
        <f>IF(N145="snížená",J145,0)</f>
        <v>0</v>
      </c>
      <c r="BG145" s="232">
        <f>IF(N145="zákl. přenesená",J145,0)</f>
        <v>0</v>
      </c>
      <c r="BH145" s="232">
        <f>IF(N145="sníž. přenesená",J145,0)</f>
        <v>0</v>
      </c>
      <c r="BI145" s="232">
        <f>IF(N145="nulová",J145,0)</f>
        <v>0</v>
      </c>
      <c r="BJ145" s="18" t="s">
        <v>85</v>
      </c>
      <c r="BK145" s="232">
        <f>ROUND(I145*H145,2)</f>
        <v>0</v>
      </c>
      <c r="BL145" s="18" t="s">
        <v>207</v>
      </c>
      <c r="BM145" s="231" t="s">
        <v>1242</v>
      </c>
    </row>
    <row r="146" s="2" customFormat="1" ht="33" customHeight="1">
      <c r="A146" s="39"/>
      <c r="B146" s="40"/>
      <c r="C146" s="255" t="s">
        <v>336</v>
      </c>
      <c r="D146" s="255" t="s">
        <v>252</v>
      </c>
      <c r="E146" s="256" t="s">
        <v>1243</v>
      </c>
      <c r="F146" s="257" t="s">
        <v>1244</v>
      </c>
      <c r="G146" s="258" t="s">
        <v>248</v>
      </c>
      <c r="H146" s="259">
        <v>2</v>
      </c>
      <c r="I146" s="260"/>
      <c r="J146" s="261">
        <f>ROUND(I146*H146,2)</f>
        <v>0</v>
      </c>
      <c r="K146" s="257" t="s">
        <v>1</v>
      </c>
      <c r="L146" s="262"/>
      <c r="M146" s="263" t="s">
        <v>1</v>
      </c>
      <c r="N146" s="264" t="s">
        <v>42</v>
      </c>
      <c r="O146" s="92"/>
      <c r="P146" s="229">
        <f>O146*H146</f>
        <v>0</v>
      </c>
      <c r="Q146" s="229">
        <v>0</v>
      </c>
      <c r="R146" s="229">
        <f>Q146*H146</f>
        <v>0</v>
      </c>
      <c r="S146" s="229">
        <v>0</v>
      </c>
      <c r="T146" s="230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1" t="s">
        <v>255</v>
      </c>
      <c r="AT146" s="231" t="s">
        <v>252</v>
      </c>
      <c r="AU146" s="231" t="s">
        <v>87</v>
      </c>
      <c r="AY146" s="18" t="s">
        <v>199</v>
      </c>
      <c r="BE146" s="232">
        <f>IF(N146="základní",J146,0)</f>
        <v>0</v>
      </c>
      <c r="BF146" s="232">
        <f>IF(N146="snížená",J146,0)</f>
        <v>0</v>
      </c>
      <c r="BG146" s="232">
        <f>IF(N146="zákl. přenesená",J146,0)</f>
        <v>0</v>
      </c>
      <c r="BH146" s="232">
        <f>IF(N146="sníž. přenesená",J146,0)</f>
        <v>0</v>
      </c>
      <c r="BI146" s="232">
        <f>IF(N146="nulová",J146,0)</f>
        <v>0</v>
      </c>
      <c r="BJ146" s="18" t="s">
        <v>85</v>
      </c>
      <c r="BK146" s="232">
        <f>ROUND(I146*H146,2)</f>
        <v>0</v>
      </c>
      <c r="BL146" s="18" t="s">
        <v>207</v>
      </c>
      <c r="BM146" s="231" t="s">
        <v>1245</v>
      </c>
    </row>
    <row r="147" s="12" customFormat="1" ht="22.8" customHeight="1">
      <c r="A147" s="12"/>
      <c r="B147" s="204"/>
      <c r="C147" s="205"/>
      <c r="D147" s="206" t="s">
        <v>76</v>
      </c>
      <c r="E147" s="218" t="s">
        <v>303</v>
      </c>
      <c r="F147" s="218" t="s">
        <v>304</v>
      </c>
      <c r="G147" s="205"/>
      <c r="H147" s="205"/>
      <c r="I147" s="208"/>
      <c r="J147" s="219">
        <f>BK147</f>
        <v>0</v>
      </c>
      <c r="K147" s="205"/>
      <c r="L147" s="210"/>
      <c r="M147" s="211"/>
      <c r="N147" s="212"/>
      <c r="O147" s="212"/>
      <c r="P147" s="213">
        <f>SUM(P148:P149)</f>
        <v>0</v>
      </c>
      <c r="Q147" s="212"/>
      <c r="R147" s="213">
        <f>SUM(R148:R149)</f>
        <v>0</v>
      </c>
      <c r="S147" s="212"/>
      <c r="T147" s="214">
        <f>SUM(T148:T149)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15" t="s">
        <v>85</v>
      </c>
      <c r="AT147" s="216" t="s">
        <v>76</v>
      </c>
      <c r="AU147" s="216" t="s">
        <v>85</v>
      </c>
      <c r="AY147" s="215" t="s">
        <v>199</v>
      </c>
      <c r="BK147" s="217">
        <f>SUM(BK148:BK149)</f>
        <v>0</v>
      </c>
    </row>
    <row r="148" s="2" customFormat="1" ht="37.8" customHeight="1">
      <c r="A148" s="39"/>
      <c r="B148" s="40"/>
      <c r="C148" s="220" t="s">
        <v>7</v>
      </c>
      <c r="D148" s="220" t="s">
        <v>202</v>
      </c>
      <c r="E148" s="221" t="s">
        <v>319</v>
      </c>
      <c r="F148" s="222" t="s">
        <v>1246</v>
      </c>
      <c r="G148" s="223" t="s">
        <v>308</v>
      </c>
      <c r="H148" s="224">
        <v>2</v>
      </c>
      <c r="I148" s="225"/>
      <c r="J148" s="226">
        <f>ROUND(I148*H148,2)</f>
        <v>0</v>
      </c>
      <c r="K148" s="222" t="s">
        <v>1</v>
      </c>
      <c r="L148" s="45"/>
      <c r="M148" s="227" t="s">
        <v>1</v>
      </c>
      <c r="N148" s="228" t="s">
        <v>42</v>
      </c>
      <c r="O148" s="92"/>
      <c r="P148" s="229">
        <f>O148*H148</f>
        <v>0</v>
      </c>
      <c r="Q148" s="229">
        <v>0</v>
      </c>
      <c r="R148" s="229">
        <f>Q148*H148</f>
        <v>0</v>
      </c>
      <c r="S148" s="229">
        <v>0</v>
      </c>
      <c r="T148" s="230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31" t="s">
        <v>207</v>
      </c>
      <c r="AT148" s="231" t="s">
        <v>202</v>
      </c>
      <c r="AU148" s="231" t="s">
        <v>87</v>
      </c>
      <c r="AY148" s="18" t="s">
        <v>199</v>
      </c>
      <c r="BE148" s="232">
        <f>IF(N148="základní",J148,0)</f>
        <v>0</v>
      </c>
      <c r="BF148" s="232">
        <f>IF(N148="snížená",J148,0)</f>
        <v>0</v>
      </c>
      <c r="BG148" s="232">
        <f>IF(N148="zákl. přenesená",J148,0)</f>
        <v>0</v>
      </c>
      <c r="BH148" s="232">
        <f>IF(N148="sníž. přenesená",J148,0)</f>
        <v>0</v>
      </c>
      <c r="BI148" s="232">
        <f>IF(N148="nulová",J148,0)</f>
        <v>0</v>
      </c>
      <c r="BJ148" s="18" t="s">
        <v>85</v>
      </c>
      <c r="BK148" s="232">
        <f>ROUND(I148*H148,2)</f>
        <v>0</v>
      </c>
      <c r="BL148" s="18" t="s">
        <v>207</v>
      </c>
      <c r="BM148" s="231" t="s">
        <v>1247</v>
      </c>
    </row>
    <row r="149" s="2" customFormat="1" ht="56.25" customHeight="1">
      <c r="A149" s="39"/>
      <c r="B149" s="40"/>
      <c r="C149" s="220" t="s">
        <v>345</v>
      </c>
      <c r="D149" s="220" t="s">
        <v>202</v>
      </c>
      <c r="E149" s="221" t="s">
        <v>1248</v>
      </c>
      <c r="F149" s="222" t="s">
        <v>1249</v>
      </c>
      <c r="G149" s="223" t="s">
        <v>308</v>
      </c>
      <c r="H149" s="224">
        <v>2</v>
      </c>
      <c r="I149" s="225"/>
      <c r="J149" s="226">
        <f>ROUND(I149*H149,2)</f>
        <v>0</v>
      </c>
      <c r="K149" s="222" t="s">
        <v>1</v>
      </c>
      <c r="L149" s="45"/>
      <c r="M149" s="227" t="s">
        <v>1</v>
      </c>
      <c r="N149" s="228" t="s">
        <v>42</v>
      </c>
      <c r="O149" s="92"/>
      <c r="P149" s="229">
        <f>O149*H149</f>
        <v>0</v>
      </c>
      <c r="Q149" s="229">
        <v>0</v>
      </c>
      <c r="R149" s="229">
        <f>Q149*H149</f>
        <v>0</v>
      </c>
      <c r="S149" s="229">
        <v>0</v>
      </c>
      <c r="T149" s="230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31" t="s">
        <v>207</v>
      </c>
      <c r="AT149" s="231" t="s">
        <v>202</v>
      </c>
      <c r="AU149" s="231" t="s">
        <v>87</v>
      </c>
      <c r="AY149" s="18" t="s">
        <v>199</v>
      </c>
      <c r="BE149" s="232">
        <f>IF(N149="základní",J149,0)</f>
        <v>0</v>
      </c>
      <c r="BF149" s="232">
        <f>IF(N149="snížená",J149,0)</f>
        <v>0</v>
      </c>
      <c r="BG149" s="232">
        <f>IF(N149="zákl. přenesená",J149,0)</f>
        <v>0</v>
      </c>
      <c r="BH149" s="232">
        <f>IF(N149="sníž. přenesená",J149,0)</f>
        <v>0</v>
      </c>
      <c r="BI149" s="232">
        <f>IF(N149="nulová",J149,0)</f>
        <v>0</v>
      </c>
      <c r="BJ149" s="18" t="s">
        <v>85</v>
      </c>
      <c r="BK149" s="232">
        <f>ROUND(I149*H149,2)</f>
        <v>0</v>
      </c>
      <c r="BL149" s="18" t="s">
        <v>207</v>
      </c>
      <c r="BM149" s="231" t="s">
        <v>1250</v>
      </c>
    </row>
    <row r="150" s="12" customFormat="1" ht="25.92" customHeight="1">
      <c r="A150" s="12"/>
      <c r="B150" s="204"/>
      <c r="C150" s="205"/>
      <c r="D150" s="206" t="s">
        <v>76</v>
      </c>
      <c r="E150" s="207" t="s">
        <v>332</v>
      </c>
      <c r="F150" s="207" t="s">
        <v>333</v>
      </c>
      <c r="G150" s="205"/>
      <c r="H150" s="205"/>
      <c r="I150" s="208"/>
      <c r="J150" s="209">
        <f>BK150</f>
        <v>0</v>
      </c>
      <c r="K150" s="205"/>
      <c r="L150" s="210"/>
      <c r="M150" s="211"/>
      <c r="N150" s="212"/>
      <c r="O150" s="212"/>
      <c r="P150" s="213">
        <f>P151</f>
        <v>0</v>
      </c>
      <c r="Q150" s="212"/>
      <c r="R150" s="213">
        <f>R151</f>
        <v>0.0011999999999999999</v>
      </c>
      <c r="S150" s="212"/>
      <c r="T150" s="214">
        <f>T151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15" t="s">
        <v>87</v>
      </c>
      <c r="AT150" s="216" t="s">
        <v>76</v>
      </c>
      <c r="AU150" s="216" t="s">
        <v>77</v>
      </c>
      <c r="AY150" s="215" t="s">
        <v>199</v>
      </c>
      <c r="BK150" s="217">
        <f>BK151</f>
        <v>0</v>
      </c>
    </row>
    <row r="151" s="12" customFormat="1" ht="22.8" customHeight="1">
      <c r="A151" s="12"/>
      <c r="B151" s="204"/>
      <c r="C151" s="205"/>
      <c r="D151" s="206" t="s">
        <v>76</v>
      </c>
      <c r="E151" s="218" t="s">
        <v>541</v>
      </c>
      <c r="F151" s="218" t="s">
        <v>542</v>
      </c>
      <c r="G151" s="205"/>
      <c r="H151" s="205"/>
      <c r="I151" s="208"/>
      <c r="J151" s="219">
        <f>BK151</f>
        <v>0</v>
      </c>
      <c r="K151" s="205"/>
      <c r="L151" s="210"/>
      <c r="M151" s="211"/>
      <c r="N151" s="212"/>
      <c r="O151" s="212"/>
      <c r="P151" s="213">
        <f>SUM(P152:P155)</f>
        <v>0</v>
      </c>
      <c r="Q151" s="212"/>
      <c r="R151" s="213">
        <f>SUM(R152:R155)</f>
        <v>0.0011999999999999999</v>
      </c>
      <c r="S151" s="212"/>
      <c r="T151" s="214">
        <f>SUM(T152:T155)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15" t="s">
        <v>87</v>
      </c>
      <c r="AT151" s="216" t="s">
        <v>76</v>
      </c>
      <c r="AU151" s="216" t="s">
        <v>85</v>
      </c>
      <c r="AY151" s="215" t="s">
        <v>199</v>
      </c>
      <c r="BK151" s="217">
        <f>SUM(BK152:BK155)</f>
        <v>0</v>
      </c>
    </row>
    <row r="152" s="2" customFormat="1" ht="33" customHeight="1">
      <c r="A152" s="39"/>
      <c r="B152" s="40"/>
      <c r="C152" s="220" t="s">
        <v>349</v>
      </c>
      <c r="D152" s="220" t="s">
        <v>202</v>
      </c>
      <c r="E152" s="221" t="s">
        <v>544</v>
      </c>
      <c r="F152" s="222" t="s">
        <v>545</v>
      </c>
      <c r="G152" s="223" t="s">
        <v>248</v>
      </c>
      <c r="H152" s="224">
        <v>1</v>
      </c>
      <c r="I152" s="225"/>
      <c r="J152" s="226">
        <f>ROUND(I152*H152,2)</f>
        <v>0</v>
      </c>
      <c r="K152" s="222" t="s">
        <v>1</v>
      </c>
      <c r="L152" s="45"/>
      <c r="M152" s="227" t="s">
        <v>1</v>
      </c>
      <c r="N152" s="228" t="s">
        <v>42</v>
      </c>
      <c r="O152" s="92"/>
      <c r="P152" s="229">
        <f>O152*H152</f>
        <v>0</v>
      </c>
      <c r="Q152" s="229">
        <v>0</v>
      </c>
      <c r="R152" s="229">
        <f>Q152*H152</f>
        <v>0</v>
      </c>
      <c r="S152" s="229">
        <v>0</v>
      </c>
      <c r="T152" s="230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31" t="s">
        <v>313</v>
      </c>
      <c r="AT152" s="231" t="s">
        <v>202</v>
      </c>
      <c r="AU152" s="231" t="s">
        <v>87</v>
      </c>
      <c r="AY152" s="18" t="s">
        <v>199</v>
      </c>
      <c r="BE152" s="232">
        <f>IF(N152="základní",J152,0)</f>
        <v>0</v>
      </c>
      <c r="BF152" s="232">
        <f>IF(N152="snížená",J152,0)</f>
        <v>0</v>
      </c>
      <c r="BG152" s="232">
        <f>IF(N152="zákl. přenesená",J152,0)</f>
        <v>0</v>
      </c>
      <c r="BH152" s="232">
        <f>IF(N152="sníž. přenesená",J152,0)</f>
        <v>0</v>
      </c>
      <c r="BI152" s="232">
        <f>IF(N152="nulová",J152,0)</f>
        <v>0</v>
      </c>
      <c r="BJ152" s="18" t="s">
        <v>85</v>
      </c>
      <c r="BK152" s="232">
        <f>ROUND(I152*H152,2)</f>
        <v>0</v>
      </c>
      <c r="BL152" s="18" t="s">
        <v>313</v>
      </c>
      <c r="BM152" s="231" t="s">
        <v>1251</v>
      </c>
    </row>
    <row r="153" s="2" customFormat="1" ht="24.15" customHeight="1">
      <c r="A153" s="39"/>
      <c r="B153" s="40"/>
      <c r="C153" s="255" t="s">
        <v>353</v>
      </c>
      <c r="D153" s="255" t="s">
        <v>252</v>
      </c>
      <c r="E153" s="256" t="s">
        <v>1252</v>
      </c>
      <c r="F153" s="257" t="s">
        <v>1253</v>
      </c>
      <c r="G153" s="258" t="s">
        <v>248</v>
      </c>
      <c r="H153" s="259">
        <v>1</v>
      </c>
      <c r="I153" s="260"/>
      <c r="J153" s="261">
        <f>ROUND(I153*H153,2)</f>
        <v>0</v>
      </c>
      <c r="K153" s="257" t="s">
        <v>1</v>
      </c>
      <c r="L153" s="262"/>
      <c r="M153" s="263" t="s">
        <v>1</v>
      </c>
      <c r="N153" s="264" t="s">
        <v>42</v>
      </c>
      <c r="O153" s="92"/>
      <c r="P153" s="229">
        <f>O153*H153</f>
        <v>0</v>
      </c>
      <c r="Q153" s="229">
        <v>0.00089999999999999998</v>
      </c>
      <c r="R153" s="229">
        <f>Q153*H153</f>
        <v>0.00089999999999999998</v>
      </c>
      <c r="S153" s="229">
        <v>0</v>
      </c>
      <c r="T153" s="230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1" t="s">
        <v>383</v>
      </c>
      <c r="AT153" s="231" t="s">
        <v>252</v>
      </c>
      <c r="AU153" s="231" t="s">
        <v>87</v>
      </c>
      <c r="AY153" s="18" t="s">
        <v>199</v>
      </c>
      <c r="BE153" s="232">
        <f>IF(N153="základní",J153,0)</f>
        <v>0</v>
      </c>
      <c r="BF153" s="232">
        <f>IF(N153="snížená",J153,0)</f>
        <v>0</v>
      </c>
      <c r="BG153" s="232">
        <f>IF(N153="zákl. přenesená",J153,0)</f>
        <v>0</v>
      </c>
      <c r="BH153" s="232">
        <f>IF(N153="sníž. přenesená",J153,0)</f>
        <v>0</v>
      </c>
      <c r="BI153" s="232">
        <f>IF(N153="nulová",J153,0)</f>
        <v>0</v>
      </c>
      <c r="BJ153" s="18" t="s">
        <v>85</v>
      </c>
      <c r="BK153" s="232">
        <f>ROUND(I153*H153,2)</f>
        <v>0</v>
      </c>
      <c r="BL153" s="18" t="s">
        <v>313</v>
      </c>
      <c r="BM153" s="231" t="s">
        <v>1254</v>
      </c>
    </row>
    <row r="154" s="2" customFormat="1" ht="24.15" customHeight="1">
      <c r="A154" s="39"/>
      <c r="B154" s="40"/>
      <c r="C154" s="220" t="s">
        <v>357</v>
      </c>
      <c r="D154" s="220" t="s">
        <v>202</v>
      </c>
      <c r="E154" s="221" t="s">
        <v>1255</v>
      </c>
      <c r="F154" s="222" t="s">
        <v>1256</v>
      </c>
      <c r="G154" s="223" t="s">
        <v>248</v>
      </c>
      <c r="H154" s="224">
        <v>1</v>
      </c>
      <c r="I154" s="225"/>
      <c r="J154" s="226">
        <f>ROUND(I154*H154,2)</f>
        <v>0</v>
      </c>
      <c r="K154" s="222" t="s">
        <v>1</v>
      </c>
      <c r="L154" s="45"/>
      <c r="M154" s="227" t="s">
        <v>1</v>
      </c>
      <c r="N154" s="228" t="s">
        <v>42</v>
      </c>
      <c r="O154" s="92"/>
      <c r="P154" s="229">
        <f>O154*H154</f>
        <v>0</v>
      </c>
      <c r="Q154" s="229">
        <v>0</v>
      </c>
      <c r="R154" s="229">
        <f>Q154*H154</f>
        <v>0</v>
      </c>
      <c r="S154" s="229">
        <v>0</v>
      </c>
      <c r="T154" s="230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1" t="s">
        <v>313</v>
      </c>
      <c r="AT154" s="231" t="s">
        <v>202</v>
      </c>
      <c r="AU154" s="231" t="s">
        <v>87</v>
      </c>
      <c r="AY154" s="18" t="s">
        <v>199</v>
      </c>
      <c r="BE154" s="232">
        <f>IF(N154="základní",J154,0)</f>
        <v>0</v>
      </c>
      <c r="BF154" s="232">
        <f>IF(N154="snížená",J154,0)</f>
        <v>0</v>
      </c>
      <c r="BG154" s="232">
        <f>IF(N154="zákl. přenesená",J154,0)</f>
        <v>0</v>
      </c>
      <c r="BH154" s="232">
        <f>IF(N154="sníž. přenesená",J154,0)</f>
        <v>0</v>
      </c>
      <c r="BI154" s="232">
        <f>IF(N154="nulová",J154,0)</f>
        <v>0</v>
      </c>
      <c r="BJ154" s="18" t="s">
        <v>85</v>
      </c>
      <c r="BK154" s="232">
        <f>ROUND(I154*H154,2)</f>
        <v>0</v>
      </c>
      <c r="BL154" s="18" t="s">
        <v>313</v>
      </c>
      <c r="BM154" s="231" t="s">
        <v>1257</v>
      </c>
    </row>
    <row r="155" s="2" customFormat="1" ht="16.5" customHeight="1">
      <c r="A155" s="39"/>
      <c r="B155" s="40"/>
      <c r="C155" s="255" t="s">
        <v>361</v>
      </c>
      <c r="D155" s="255" t="s">
        <v>252</v>
      </c>
      <c r="E155" s="256" t="s">
        <v>1258</v>
      </c>
      <c r="F155" s="257" t="s">
        <v>1259</v>
      </c>
      <c r="G155" s="258" t="s">
        <v>248</v>
      </c>
      <c r="H155" s="259">
        <v>1</v>
      </c>
      <c r="I155" s="260"/>
      <c r="J155" s="261">
        <f>ROUND(I155*H155,2)</f>
        <v>0</v>
      </c>
      <c r="K155" s="257" t="s">
        <v>1</v>
      </c>
      <c r="L155" s="262"/>
      <c r="M155" s="263" t="s">
        <v>1</v>
      </c>
      <c r="N155" s="264" t="s">
        <v>42</v>
      </c>
      <c r="O155" s="92"/>
      <c r="P155" s="229">
        <f>O155*H155</f>
        <v>0</v>
      </c>
      <c r="Q155" s="229">
        <v>0.00029999999999999997</v>
      </c>
      <c r="R155" s="229">
        <f>Q155*H155</f>
        <v>0.00029999999999999997</v>
      </c>
      <c r="S155" s="229">
        <v>0</v>
      </c>
      <c r="T155" s="230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31" t="s">
        <v>383</v>
      </c>
      <c r="AT155" s="231" t="s">
        <v>252</v>
      </c>
      <c r="AU155" s="231" t="s">
        <v>87</v>
      </c>
      <c r="AY155" s="18" t="s">
        <v>199</v>
      </c>
      <c r="BE155" s="232">
        <f>IF(N155="základní",J155,0)</f>
        <v>0</v>
      </c>
      <c r="BF155" s="232">
        <f>IF(N155="snížená",J155,0)</f>
        <v>0</v>
      </c>
      <c r="BG155" s="232">
        <f>IF(N155="zákl. přenesená",J155,0)</f>
        <v>0</v>
      </c>
      <c r="BH155" s="232">
        <f>IF(N155="sníž. přenesená",J155,0)</f>
        <v>0</v>
      </c>
      <c r="BI155" s="232">
        <f>IF(N155="nulová",J155,0)</f>
        <v>0</v>
      </c>
      <c r="BJ155" s="18" t="s">
        <v>85</v>
      </c>
      <c r="BK155" s="232">
        <f>ROUND(I155*H155,2)</f>
        <v>0</v>
      </c>
      <c r="BL155" s="18" t="s">
        <v>313</v>
      </c>
      <c r="BM155" s="231" t="s">
        <v>1260</v>
      </c>
    </row>
    <row r="156" s="12" customFormat="1" ht="25.92" customHeight="1">
      <c r="A156" s="12"/>
      <c r="B156" s="204"/>
      <c r="C156" s="205"/>
      <c r="D156" s="206" t="s">
        <v>76</v>
      </c>
      <c r="E156" s="207" t="s">
        <v>1163</v>
      </c>
      <c r="F156" s="207" t="s">
        <v>1164</v>
      </c>
      <c r="G156" s="205"/>
      <c r="H156" s="205"/>
      <c r="I156" s="208"/>
      <c r="J156" s="209">
        <f>BK156</f>
        <v>0</v>
      </c>
      <c r="K156" s="205"/>
      <c r="L156" s="210"/>
      <c r="M156" s="211"/>
      <c r="N156" s="212"/>
      <c r="O156" s="212"/>
      <c r="P156" s="213">
        <f>SUM(P157:P205)</f>
        <v>0</v>
      </c>
      <c r="Q156" s="212"/>
      <c r="R156" s="213">
        <f>SUM(R157:R205)</f>
        <v>0</v>
      </c>
      <c r="S156" s="212"/>
      <c r="T156" s="214">
        <f>SUM(T157:T205)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15" t="s">
        <v>207</v>
      </c>
      <c r="AT156" s="216" t="s">
        <v>76</v>
      </c>
      <c r="AU156" s="216" t="s">
        <v>77</v>
      </c>
      <c r="AY156" s="215" t="s">
        <v>199</v>
      </c>
      <c r="BK156" s="217">
        <f>SUM(BK157:BK205)</f>
        <v>0</v>
      </c>
    </row>
    <row r="157" s="2" customFormat="1" ht="49.05" customHeight="1">
      <c r="A157" s="39"/>
      <c r="B157" s="40"/>
      <c r="C157" s="220" t="s">
        <v>367</v>
      </c>
      <c r="D157" s="220" t="s">
        <v>202</v>
      </c>
      <c r="E157" s="221" t="s">
        <v>1261</v>
      </c>
      <c r="F157" s="222" t="s">
        <v>1262</v>
      </c>
      <c r="G157" s="223" t="s">
        <v>248</v>
      </c>
      <c r="H157" s="224">
        <v>9</v>
      </c>
      <c r="I157" s="225"/>
      <c r="J157" s="226">
        <f>ROUND(I157*H157,2)</f>
        <v>0</v>
      </c>
      <c r="K157" s="222" t="s">
        <v>1</v>
      </c>
      <c r="L157" s="45"/>
      <c r="M157" s="227" t="s">
        <v>1</v>
      </c>
      <c r="N157" s="228" t="s">
        <v>42</v>
      </c>
      <c r="O157" s="92"/>
      <c r="P157" s="229">
        <f>O157*H157</f>
        <v>0</v>
      </c>
      <c r="Q157" s="229">
        <v>0</v>
      </c>
      <c r="R157" s="229">
        <f>Q157*H157</f>
        <v>0</v>
      </c>
      <c r="S157" s="229">
        <v>0</v>
      </c>
      <c r="T157" s="230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31" t="s">
        <v>207</v>
      </c>
      <c r="AT157" s="231" t="s">
        <v>202</v>
      </c>
      <c r="AU157" s="231" t="s">
        <v>85</v>
      </c>
      <c r="AY157" s="18" t="s">
        <v>199</v>
      </c>
      <c r="BE157" s="232">
        <f>IF(N157="základní",J157,0)</f>
        <v>0</v>
      </c>
      <c r="BF157" s="232">
        <f>IF(N157="snížená",J157,0)</f>
        <v>0</v>
      </c>
      <c r="BG157" s="232">
        <f>IF(N157="zákl. přenesená",J157,0)</f>
        <v>0</v>
      </c>
      <c r="BH157" s="232">
        <f>IF(N157="sníž. přenesená",J157,0)</f>
        <v>0</v>
      </c>
      <c r="BI157" s="232">
        <f>IF(N157="nulová",J157,0)</f>
        <v>0</v>
      </c>
      <c r="BJ157" s="18" t="s">
        <v>85</v>
      </c>
      <c r="BK157" s="232">
        <f>ROUND(I157*H157,2)</f>
        <v>0</v>
      </c>
      <c r="BL157" s="18" t="s">
        <v>207</v>
      </c>
      <c r="BM157" s="231" t="s">
        <v>1263</v>
      </c>
    </row>
    <row r="158" s="2" customFormat="1" ht="55.5" customHeight="1">
      <c r="A158" s="39"/>
      <c r="B158" s="40"/>
      <c r="C158" s="220" t="s">
        <v>373</v>
      </c>
      <c r="D158" s="220" t="s">
        <v>202</v>
      </c>
      <c r="E158" s="221" t="s">
        <v>1264</v>
      </c>
      <c r="F158" s="222" t="s">
        <v>1265</v>
      </c>
      <c r="G158" s="223" t="s">
        <v>248</v>
      </c>
      <c r="H158" s="224">
        <v>2</v>
      </c>
      <c r="I158" s="225"/>
      <c r="J158" s="226">
        <f>ROUND(I158*H158,2)</f>
        <v>0</v>
      </c>
      <c r="K158" s="222" t="s">
        <v>1</v>
      </c>
      <c r="L158" s="45"/>
      <c r="M158" s="227" t="s">
        <v>1</v>
      </c>
      <c r="N158" s="228" t="s">
        <v>42</v>
      </c>
      <c r="O158" s="92"/>
      <c r="P158" s="229">
        <f>O158*H158</f>
        <v>0</v>
      </c>
      <c r="Q158" s="229">
        <v>0</v>
      </c>
      <c r="R158" s="229">
        <f>Q158*H158</f>
        <v>0</v>
      </c>
      <c r="S158" s="229">
        <v>0</v>
      </c>
      <c r="T158" s="230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31" t="s">
        <v>1167</v>
      </c>
      <c r="AT158" s="231" t="s">
        <v>202</v>
      </c>
      <c r="AU158" s="231" t="s">
        <v>85</v>
      </c>
      <c r="AY158" s="18" t="s">
        <v>199</v>
      </c>
      <c r="BE158" s="232">
        <f>IF(N158="základní",J158,0)</f>
        <v>0</v>
      </c>
      <c r="BF158" s="232">
        <f>IF(N158="snížená",J158,0)</f>
        <v>0</v>
      </c>
      <c r="BG158" s="232">
        <f>IF(N158="zákl. přenesená",J158,0)</f>
        <v>0</v>
      </c>
      <c r="BH158" s="232">
        <f>IF(N158="sníž. přenesená",J158,0)</f>
        <v>0</v>
      </c>
      <c r="BI158" s="232">
        <f>IF(N158="nulová",J158,0)</f>
        <v>0</v>
      </c>
      <c r="BJ158" s="18" t="s">
        <v>85</v>
      </c>
      <c r="BK158" s="232">
        <f>ROUND(I158*H158,2)</f>
        <v>0</v>
      </c>
      <c r="BL158" s="18" t="s">
        <v>1167</v>
      </c>
      <c r="BM158" s="231" t="s">
        <v>1266</v>
      </c>
    </row>
    <row r="159" s="2" customFormat="1" ht="49.05" customHeight="1">
      <c r="A159" s="39"/>
      <c r="B159" s="40"/>
      <c r="C159" s="220" t="s">
        <v>380</v>
      </c>
      <c r="D159" s="220" t="s">
        <v>202</v>
      </c>
      <c r="E159" s="221" t="s">
        <v>1267</v>
      </c>
      <c r="F159" s="222" t="s">
        <v>1268</v>
      </c>
      <c r="G159" s="223" t="s">
        <v>248</v>
      </c>
      <c r="H159" s="224">
        <v>95</v>
      </c>
      <c r="I159" s="225"/>
      <c r="J159" s="226">
        <f>ROUND(I159*H159,2)</f>
        <v>0</v>
      </c>
      <c r="K159" s="222" t="s">
        <v>1</v>
      </c>
      <c r="L159" s="45"/>
      <c r="M159" s="227" t="s">
        <v>1</v>
      </c>
      <c r="N159" s="228" t="s">
        <v>42</v>
      </c>
      <c r="O159" s="92"/>
      <c r="P159" s="229">
        <f>O159*H159</f>
        <v>0</v>
      </c>
      <c r="Q159" s="229">
        <v>0</v>
      </c>
      <c r="R159" s="229">
        <f>Q159*H159</f>
        <v>0</v>
      </c>
      <c r="S159" s="229">
        <v>0</v>
      </c>
      <c r="T159" s="230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31" t="s">
        <v>1167</v>
      </c>
      <c r="AT159" s="231" t="s">
        <v>202</v>
      </c>
      <c r="AU159" s="231" t="s">
        <v>85</v>
      </c>
      <c r="AY159" s="18" t="s">
        <v>199</v>
      </c>
      <c r="BE159" s="232">
        <f>IF(N159="základní",J159,0)</f>
        <v>0</v>
      </c>
      <c r="BF159" s="232">
        <f>IF(N159="snížená",J159,0)</f>
        <v>0</v>
      </c>
      <c r="BG159" s="232">
        <f>IF(N159="zákl. přenesená",J159,0)</f>
        <v>0</v>
      </c>
      <c r="BH159" s="232">
        <f>IF(N159="sníž. přenesená",J159,0)</f>
        <v>0</v>
      </c>
      <c r="BI159" s="232">
        <f>IF(N159="nulová",J159,0)</f>
        <v>0</v>
      </c>
      <c r="BJ159" s="18" t="s">
        <v>85</v>
      </c>
      <c r="BK159" s="232">
        <f>ROUND(I159*H159,2)</f>
        <v>0</v>
      </c>
      <c r="BL159" s="18" t="s">
        <v>1167</v>
      </c>
      <c r="BM159" s="231" t="s">
        <v>1269</v>
      </c>
    </row>
    <row r="160" s="2" customFormat="1" ht="33" customHeight="1">
      <c r="A160" s="39"/>
      <c r="B160" s="40"/>
      <c r="C160" s="220" t="s">
        <v>385</v>
      </c>
      <c r="D160" s="220" t="s">
        <v>202</v>
      </c>
      <c r="E160" s="221" t="s">
        <v>1270</v>
      </c>
      <c r="F160" s="222" t="s">
        <v>1271</v>
      </c>
      <c r="G160" s="223" t="s">
        <v>205</v>
      </c>
      <c r="H160" s="224">
        <v>165</v>
      </c>
      <c r="I160" s="225"/>
      <c r="J160" s="226">
        <f>ROUND(I160*H160,2)</f>
        <v>0</v>
      </c>
      <c r="K160" s="222" t="s">
        <v>1</v>
      </c>
      <c r="L160" s="45"/>
      <c r="M160" s="227" t="s">
        <v>1</v>
      </c>
      <c r="N160" s="228" t="s">
        <v>42</v>
      </c>
      <c r="O160" s="92"/>
      <c r="P160" s="229">
        <f>O160*H160</f>
        <v>0</v>
      </c>
      <c r="Q160" s="229">
        <v>0</v>
      </c>
      <c r="R160" s="229">
        <f>Q160*H160</f>
        <v>0</v>
      </c>
      <c r="S160" s="229">
        <v>0</v>
      </c>
      <c r="T160" s="230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31" t="s">
        <v>1167</v>
      </c>
      <c r="AT160" s="231" t="s">
        <v>202</v>
      </c>
      <c r="AU160" s="231" t="s">
        <v>85</v>
      </c>
      <c r="AY160" s="18" t="s">
        <v>199</v>
      </c>
      <c r="BE160" s="232">
        <f>IF(N160="základní",J160,0)</f>
        <v>0</v>
      </c>
      <c r="BF160" s="232">
        <f>IF(N160="snížená",J160,0)</f>
        <v>0</v>
      </c>
      <c r="BG160" s="232">
        <f>IF(N160="zákl. přenesená",J160,0)</f>
        <v>0</v>
      </c>
      <c r="BH160" s="232">
        <f>IF(N160="sníž. přenesená",J160,0)</f>
        <v>0</v>
      </c>
      <c r="BI160" s="232">
        <f>IF(N160="nulová",J160,0)</f>
        <v>0</v>
      </c>
      <c r="BJ160" s="18" t="s">
        <v>85</v>
      </c>
      <c r="BK160" s="232">
        <f>ROUND(I160*H160,2)</f>
        <v>0</v>
      </c>
      <c r="BL160" s="18" t="s">
        <v>1167</v>
      </c>
      <c r="BM160" s="231" t="s">
        <v>1272</v>
      </c>
    </row>
    <row r="161" s="2" customFormat="1" ht="62.7" customHeight="1">
      <c r="A161" s="39"/>
      <c r="B161" s="40"/>
      <c r="C161" s="220" t="s">
        <v>390</v>
      </c>
      <c r="D161" s="220" t="s">
        <v>202</v>
      </c>
      <c r="E161" s="221" t="s">
        <v>1273</v>
      </c>
      <c r="F161" s="222" t="s">
        <v>1274</v>
      </c>
      <c r="G161" s="223" t="s">
        <v>248</v>
      </c>
      <c r="H161" s="224">
        <v>16</v>
      </c>
      <c r="I161" s="225"/>
      <c r="J161" s="226">
        <f>ROUND(I161*H161,2)</f>
        <v>0</v>
      </c>
      <c r="K161" s="222" t="s">
        <v>1</v>
      </c>
      <c r="L161" s="45"/>
      <c r="M161" s="227" t="s">
        <v>1</v>
      </c>
      <c r="N161" s="228" t="s">
        <v>42</v>
      </c>
      <c r="O161" s="92"/>
      <c r="P161" s="229">
        <f>O161*H161</f>
        <v>0</v>
      </c>
      <c r="Q161" s="229">
        <v>0</v>
      </c>
      <c r="R161" s="229">
        <f>Q161*H161</f>
        <v>0</v>
      </c>
      <c r="S161" s="229">
        <v>0</v>
      </c>
      <c r="T161" s="230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31" t="s">
        <v>207</v>
      </c>
      <c r="AT161" s="231" t="s">
        <v>202</v>
      </c>
      <c r="AU161" s="231" t="s">
        <v>85</v>
      </c>
      <c r="AY161" s="18" t="s">
        <v>199</v>
      </c>
      <c r="BE161" s="232">
        <f>IF(N161="základní",J161,0)</f>
        <v>0</v>
      </c>
      <c r="BF161" s="232">
        <f>IF(N161="snížená",J161,0)</f>
        <v>0</v>
      </c>
      <c r="BG161" s="232">
        <f>IF(N161="zákl. přenesená",J161,0)</f>
        <v>0</v>
      </c>
      <c r="BH161" s="232">
        <f>IF(N161="sníž. přenesená",J161,0)</f>
        <v>0</v>
      </c>
      <c r="BI161" s="232">
        <f>IF(N161="nulová",J161,0)</f>
        <v>0</v>
      </c>
      <c r="BJ161" s="18" t="s">
        <v>85</v>
      </c>
      <c r="BK161" s="232">
        <f>ROUND(I161*H161,2)</f>
        <v>0</v>
      </c>
      <c r="BL161" s="18" t="s">
        <v>207</v>
      </c>
      <c r="BM161" s="231" t="s">
        <v>1275</v>
      </c>
    </row>
    <row r="162" s="2" customFormat="1" ht="49.05" customHeight="1">
      <c r="A162" s="39"/>
      <c r="B162" s="40"/>
      <c r="C162" s="220" t="s">
        <v>383</v>
      </c>
      <c r="D162" s="220" t="s">
        <v>202</v>
      </c>
      <c r="E162" s="221" t="s">
        <v>1276</v>
      </c>
      <c r="F162" s="222" t="s">
        <v>1277</v>
      </c>
      <c r="G162" s="223" t="s">
        <v>248</v>
      </c>
      <c r="H162" s="224">
        <v>11</v>
      </c>
      <c r="I162" s="225"/>
      <c r="J162" s="226">
        <f>ROUND(I162*H162,2)</f>
        <v>0</v>
      </c>
      <c r="K162" s="222" t="s">
        <v>1</v>
      </c>
      <c r="L162" s="45"/>
      <c r="M162" s="227" t="s">
        <v>1</v>
      </c>
      <c r="N162" s="228" t="s">
        <v>42</v>
      </c>
      <c r="O162" s="92"/>
      <c r="P162" s="229">
        <f>O162*H162</f>
        <v>0</v>
      </c>
      <c r="Q162" s="229">
        <v>0</v>
      </c>
      <c r="R162" s="229">
        <f>Q162*H162</f>
        <v>0</v>
      </c>
      <c r="S162" s="229">
        <v>0</v>
      </c>
      <c r="T162" s="230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31" t="s">
        <v>1167</v>
      </c>
      <c r="AT162" s="231" t="s">
        <v>202</v>
      </c>
      <c r="AU162" s="231" t="s">
        <v>85</v>
      </c>
      <c r="AY162" s="18" t="s">
        <v>199</v>
      </c>
      <c r="BE162" s="232">
        <f>IF(N162="základní",J162,0)</f>
        <v>0</v>
      </c>
      <c r="BF162" s="232">
        <f>IF(N162="snížená",J162,0)</f>
        <v>0</v>
      </c>
      <c r="BG162" s="232">
        <f>IF(N162="zákl. přenesená",J162,0)</f>
        <v>0</v>
      </c>
      <c r="BH162" s="232">
        <f>IF(N162="sníž. přenesená",J162,0)</f>
        <v>0</v>
      </c>
      <c r="BI162" s="232">
        <f>IF(N162="nulová",J162,0)</f>
        <v>0</v>
      </c>
      <c r="BJ162" s="18" t="s">
        <v>85</v>
      </c>
      <c r="BK162" s="232">
        <f>ROUND(I162*H162,2)</f>
        <v>0</v>
      </c>
      <c r="BL162" s="18" t="s">
        <v>1167</v>
      </c>
      <c r="BM162" s="231" t="s">
        <v>1278</v>
      </c>
    </row>
    <row r="163" s="2" customFormat="1" ht="24.15" customHeight="1">
      <c r="A163" s="39"/>
      <c r="B163" s="40"/>
      <c r="C163" s="255" t="s">
        <v>398</v>
      </c>
      <c r="D163" s="255" t="s">
        <v>252</v>
      </c>
      <c r="E163" s="256" t="s">
        <v>1279</v>
      </c>
      <c r="F163" s="257" t="s">
        <v>1280</v>
      </c>
      <c r="G163" s="258" t="s">
        <v>242</v>
      </c>
      <c r="H163" s="259">
        <v>32</v>
      </c>
      <c r="I163" s="260"/>
      <c r="J163" s="261">
        <f>ROUND(I163*H163,2)</f>
        <v>0</v>
      </c>
      <c r="K163" s="257" t="s">
        <v>1</v>
      </c>
      <c r="L163" s="262"/>
      <c r="M163" s="263" t="s">
        <v>1</v>
      </c>
      <c r="N163" s="264" t="s">
        <v>42</v>
      </c>
      <c r="O163" s="92"/>
      <c r="P163" s="229">
        <f>O163*H163</f>
        <v>0</v>
      </c>
      <c r="Q163" s="229">
        <v>0</v>
      </c>
      <c r="R163" s="229">
        <f>Q163*H163</f>
        <v>0</v>
      </c>
      <c r="S163" s="229">
        <v>0</v>
      </c>
      <c r="T163" s="230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31" t="s">
        <v>1167</v>
      </c>
      <c r="AT163" s="231" t="s">
        <v>252</v>
      </c>
      <c r="AU163" s="231" t="s">
        <v>85</v>
      </c>
      <c r="AY163" s="18" t="s">
        <v>199</v>
      </c>
      <c r="BE163" s="232">
        <f>IF(N163="základní",J163,0)</f>
        <v>0</v>
      </c>
      <c r="BF163" s="232">
        <f>IF(N163="snížená",J163,0)</f>
        <v>0</v>
      </c>
      <c r="BG163" s="232">
        <f>IF(N163="zákl. přenesená",J163,0)</f>
        <v>0</v>
      </c>
      <c r="BH163" s="232">
        <f>IF(N163="sníž. přenesená",J163,0)</f>
        <v>0</v>
      </c>
      <c r="BI163" s="232">
        <f>IF(N163="nulová",J163,0)</f>
        <v>0</v>
      </c>
      <c r="BJ163" s="18" t="s">
        <v>85</v>
      </c>
      <c r="BK163" s="232">
        <f>ROUND(I163*H163,2)</f>
        <v>0</v>
      </c>
      <c r="BL163" s="18" t="s">
        <v>1167</v>
      </c>
      <c r="BM163" s="231" t="s">
        <v>1281</v>
      </c>
    </row>
    <row r="164" s="2" customFormat="1" ht="37.8" customHeight="1">
      <c r="A164" s="39"/>
      <c r="B164" s="40"/>
      <c r="C164" s="255" t="s">
        <v>403</v>
      </c>
      <c r="D164" s="255" t="s">
        <v>252</v>
      </c>
      <c r="E164" s="256" t="s">
        <v>1282</v>
      </c>
      <c r="F164" s="257" t="s">
        <v>1283</v>
      </c>
      <c r="G164" s="258" t="s">
        <v>248</v>
      </c>
      <c r="H164" s="259">
        <v>16</v>
      </c>
      <c r="I164" s="260"/>
      <c r="J164" s="261">
        <f>ROUND(I164*H164,2)</f>
        <v>0</v>
      </c>
      <c r="K164" s="257" t="s">
        <v>1</v>
      </c>
      <c r="L164" s="262"/>
      <c r="M164" s="263" t="s">
        <v>1</v>
      </c>
      <c r="N164" s="264" t="s">
        <v>42</v>
      </c>
      <c r="O164" s="92"/>
      <c r="P164" s="229">
        <f>O164*H164</f>
        <v>0</v>
      </c>
      <c r="Q164" s="229">
        <v>0</v>
      </c>
      <c r="R164" s="229">
        <f>Q164*H164</f>
        <v>0</v>
      </c>
      <c r="S164" s="229">
        <v>0</v>
      </c>
      <c r="T164" s="230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31" t="s">
        <v>1167</v>
      </c>
      <c r="AT164" s="231" t="s">
        <v>252</v>
      </c>
      <c r="AU164" s="231" t="s">
        <v>85</v>
      </c>
      <c r="AY164" s="18" t="s">
        <v>199</v>
      </c>
      <c r="BE164" s="232">
        <f>IF(N164="základní",J164,0)</f>
        <v>0</v>
      </c>
      <c r="BF164" s="232">
        <f>IF(N164="snížená",J164,0)</f>
        <v>0</v>
      </c>
      <c r="BG164" s="232">
        <f>IF(N164="zákl. přenesená",J164,0)</f>
        <v>0</v>
      </c>
      <c r="BH164" s="232">
        <f>IF(N164="sníž. přenesená",J164,0)</f>
        <v>0</v>
      </c>
      <c r="BI164" s="232">
        <f>IF(N164="nulová",J164,0)</f>
        <v>0</v>
      </c>
      <c r="BJ164" s="18" t="s">
        <v>85</v>
      </c>
      <c r="BK164" s="232">
        <f>ROUND(I164*H164,2)</f>
        <v>0</v>
      </c>
      <c r="BL164" s="18" t="s">
        <v>1167</v>
      </c>
      <c r="BM164" s="231" t="s">
        <v>1284</v>
      </c>
    </row>
    <row r="165" s="2" customFormat="1" ht="24.15" customHeight="1">
      <c r="A165" s="39"/>
      <c r="B165" s="40"/>
      <c r="C165" s="255" t="s">
        <v>410</v>
      </c>
      <c r="D165" s="255" t="s">
        <v>252</v>
      </c>
      <c r="E165" s="256" t="s">
        <v>1285</v>
      </c>
      <c r="F165" s="257" t="s">
        <v>1286</v>
      </c>
      <c r="G165" s="258" t="s">
        <v>248</v>
      </c>
      <c r="H165" s="259">
        <v>16</v>
      </c>
      <c r="I165" s="260"/>
      <c r="J165" s="261">
        <f>ROUND(I165*H165,2)</f>
        <v>0</v>
      </c>
      <c r="K165" s="257" t="s">
        <v>1</v>
      </c>
      <c r="L165" s="262"/>
      <c r="M165" s="263" t="s">
        <v>1</v>
      </c>
      <c r="N165" s="264" t="s">
        <v>42</v>
      </c>
      <c r="O165" s="92"/>
      <c r="P165" s="229">
        <f>O165*H165</f>
        <v>0</v>
      </c>
      <c r="Q165" s="229">
        <v>0</v>
      </c>
      <c r="R165" s="229">
        <f>Q165*H165</f>
        <v>0</v>
      </c>
      <c r="S165" s="229">
        <v>0</v>
      </c>
      <c r="T165" s="230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31" t="s">
        <v>1167</v>
      </c>
      <c r="AT165" s="231" t="s">
        <v>252</v>
      </c>
      <c r="AU165" s="231" t="s">
        <v>85</v>
      </c>
      <c r="AY165" s="18" t="s">
        <v>199</v>
      </c>
      <c r="BE165" s="232">
        <f>IF(N165="základní",J165,0)</f>
        <v>0</v>
      </c>
      <c r="BF165" s="232">
        <f>IF(N165="snížená",J165,0)</f>
        <v>0</v>
      </c>
      <c r="BG165" s="232">
        <f>IF(N165="zákl. přenesená",J165,0)</f>
        <v>0</v>
      </c>
      <c r="BH165" s="232">
        <f>IF(N165="sníž. přenesená",J165,0)</f>
        <v>0</v>
      </c>
      <c r="BI165" s="232">
        <f>IF(N165="nulová",J165,0)</f>
        <v>0</v>
      </c>
      <c r="BJ165" s="18" t="s">
        <v>85</v>
      </c>
      <c r="BK165" s="232">
        <f>ROUND(I165*H165,2)</f>
        <v>0</v>
      </c>
      <c r="BL165" s="18" t="s">
        <v>1167</v>
      </c>
      <c r="BM165" s="231" t="s">
        <v>1287</v>
      </c>
    </row>
    <row r="166" s="2" customFormat="1" ht="44.25" customHeight="1">
      <c r="A166" s="39"/>
      <c r="B166" s="40"/>
      <c r="C166" s="255" t="s">
        <v>416</v>
      </c>
      <c r="D166" s="255" t="s">
        <v>252</v>
      </c>
      <c r="E166" s="256" t="s">
        <v>1288</v>
      </c>
      <c r="F166" s="257" t="s">
        <v>1289</v>
      </c>
      <c r="G166" s="258" t="s">
        <v>248</v>
      </c>
      <c r="H166" s="259">
        <v>7</v>
      </c>
      <c r="I166" s="260"/>
      <c r="J166" s="261">
        <f>ROUND(I166*H166,2)</f>
        <v>0</v>
      </c>
      <c r="K166" s="257" t="s">
        <v>1</v>
      </c>
      <c r="L166" s="262"/>
      <c r="M166" s="263" t="s">
        <v>1</v>
      </c>
      <c r="N166" s="264" t="s">
        <v>42</v>
      </c>
      <c r="O166" s="92"/>
      <c r="P166" s="229">
        <f>O166*H166</f>
        <v>0</v>
      </c>
      <c r="Q166" s="229">
        <v>0</v>
      </c>
      <c r="R166" s="229">
        <f>Q166*H166</f>
        <v>0</v>
      </c>
      <c r="S166" s="229">
        <v>0</v>
      </c>
      <c r="T166" s="230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31" t="s">
        <v>1167</v>
      </c>
      <c r="AT166" s="231" t="s">
        <v>252</v>
      </c>
      <c r="AU166" s="231" t="s">
        <v>85</v>
      </c>
      <c r="AY166" s="18" t="s">
        <v>199</v>
      </c>
      <c r="BE166" s="232">
        <f>IF(N166="základní",J166,0)</f>
        <v>0</v>
      </c>
      <c r="BF166" s="232">
        <f>IF(N166="snížená",J166,0)</f>
        <v>0</v>
      </c>
      <c r="BG166" s="232">
        <f>IF(N166="zákl. přenesená",J166,0)</f>
        <v>0</v>
      </c>
      <c r="BH166" s="232">
        <f>IF(N166="sníž. přenesená",J166,0)</f>
        <v>0</v>
      </c>
      <c r="BI166" s="232">
        <f>IF(N166="nulová",J166,0)</f>
        <v>0</v>
      </c>
      <c r="BJ166" s="18" t="s">
        <v>85</v>
      </c>
      <c r="BK166" s="232">
        <f>ROUND(I166*H166,2)</f>
        <v>0</v>
      </c>
      <c r="BL166" s="18" t="s">
        <v>1167</v>
      </c>
      <c r="BM166" s="231" t="s">
        <v>1290</v>
      </c>
    </row>
    <row r="167" s="2" customFormat="1" ht="44.25" customHeight="1">
      <c r="A167" s="39"/>
      <c r="B167" s="40"/>
      <c r="C167" s="255" t="s">
        <v>422</v>
      </c>
      <c r="D167" s="255" t="s">
        <v>252</v>
      </c>
      <c r="E167" s="256" t="s">
        <v>1291</v>
      </c>
      <c r="F167" s="257" t="s">
        <v>1292</v>
      </c>
      <c r="G167" s="258" t="s">
        <v>248</v>
      </c>
      <c r="H167" s="259">
        <v>2</v>
      </c>
      <c r="I167" s="260"/>
      <c r="J167" s="261">
        <f>ROUND(I167*H167,2)</f>
        <v>0</v>
      </c>
      <c r="K167" s="257" t="s">
        <v>1</v>
      </c>
      <c r="L167" s="262"/>
      <c r="M167" s="263" t="s">
        <v>1</v>
      </c>
      <c r="N167" s="264" t="s">
        <v>42</v>
      </c>
      <c r="O167" s="92"/>
      <c r="P167" s="229">
        <f>O167*H167</f>
        <v>0</v>
      </c>
      <c r="Q167" s="229">
        <v>0</v>
      </c>
      <c r="R167" s="229">
        <f>Q167*H167</f>
        <v>0</v>
      </c>
      <c r="S167" s="229">
        <v>0</v>
      </c>
      <c r="T167" s="230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31" t="s">
        <v>1167</v>
      </c>
      <c r="AT167" s="231" t="s">
        <v>252</v>
      </c>
      <c r="AU167" s="231" t="s">
        <v>85</v>
      </c>
      <c r="AY167" s="18" t="s">
        <v>199</v>
      </c>
      <c r="BE167" s="232">
        <f>IF(N167="základní",J167,0)</f>
        <v>0</v>
      </c>
      <c r="BF167" s="232">
        <f>IF(N167="snížená",J167,0)</f>
        <v>0</v>
      </c>
      <c r="BG167" s="232">
        <f>IF(N167="zákl. přenesená",J167,0)</f>
        <v>0</v>
      </c>
      <c r="BH167" s="232">
        <f>IF(N167="sníž. přenesená",J167,0)</f>
        <v>0</v>
      </c>
      <c r="BI167" s="232">
        <f>IF(N167="nulová",J167,0)</f>
        <v>0</v>
      </c>
      <c r="BJ167" s="18" t="s">
        <v>85</v>
      </c>
      <c r="BK167" s="232">
        <f>ROUND(I167*H167,2)</f>
        <v>0</v>
      </c>
      <c r="BL167" s="18" t="s">
        <v>1167</v>
      </c>
      <c r="BM167" s="231" t="s">
        <v>1293</v>
      </c>
    </row>
    <row r="168" s="2" customFormat="1" ht="44.25" customHeight="1">
      <c r="A168" s="39"/>
      <c r="B168" s="40"/>
      <c r="C168" s="255" t="s">
        <v>426</v>
      </c>
      <c r="D168" s="255" t="s">
        <v>252</v>
      </c>
      <c r="E168" s="256" t="s">
        <v>1294</v>
      </c>
      <c r="F168" s="257" t="s">
        <v>1295</v>
      </c>
      <c r="G168" s="258" t="s">
        <v>248</v>
      </c>
      <c r="H168" s="259">
        <v>26</v>
      </c>
      <c r="I168" s="260"/>
      <c r="J168" s="261">
        <f>ROUND(I168*H168,2)</f>
        <v>0</v>
      </c>
      <c r="K168" s="257" t="s">
        <v>1</v>
      </c>
      <c r="L168" s="262"/>
      <c r="M168" s="263" t="s">
        <v>1</v>
      </c>
      <c r="N168" s="264" t="s">
        <v>42</v>
      </c>
      <c r="O168" s="92"/>
      <c r="P168" s="229">
        <f>O168*H168</f>
        <v>0</v>
      </c>
      <c r="Q168" s="229">
        <v>0</v>
      </c>
      <c r="R168" s="229">
        <f>Q168*H168</f>
        <v>0</v>
      </c>
      <c r="S168" s="229">
        <v>0</v>
      </c>
      <c r="T168" s="230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31" t="s">
        <v>1167</v>
      </c>
      <c r="AT168" s="231" t="s">
        <v>252</v>
      </c>
      <c r="AU168" s="231" t="s">
        <v>85</v>
      </c>
      <c r="AY168" s="18" t="s">
        <v>199</v>
      </c>
      <c r="BE168" s="232">
        <f>IF(N168="základní",J168,0)</f>
        <v>0</v>
      </c>
      <c r="BF168" s="232">
        <f>IF(N168="snížená",J168,0)</f>
        <v>0</v>
      </c>
      <c r="BG168" s="232">
        <f>IF(N168="zákl. přenesená",J168,0)</f>
        <v>0</v>
      </c>
      <c r="BH168" s="232">
        <f>IF(N168="sníž. přenesená",J168,0)</f>
        <v>0</v>
      </c>
      <c r="BI168" s="232">
        <f>IF(N168="nulová",J168,0)</f>
        <v>0</v>
      </c>
      <c r="BJ168" s="18" t="s">
        <v>85</v>
      </c>
      <c r="BK168" s="232">
        <f>ROUND(I168*H168,2)</f>
        <v>0</v>
      </c>
      <c r="BL168" s="18" t="s">
        <v>1167</v>
      </c>
      <c r="BM168" s="231" t="s">
        <v>1296</v>
      </c>
    </row>
    <row r="169" s="2" customFormat="1" ht="55.5" customHeight="1">
      <c r="A169" s="39"/>
      <c r="B169" s="40"/>
      <c r="C169" s="220" t="s">
        <v>430</v>
      </c>
      <c r="D169" s="220" t="s">
        <v>202</v>
      </c>
      <c r="E169" s="221" t="s">
        <v>1297</v>
      </c>
      <c r="F169" s="222" t="s">
        <v>1298</v>
      </c>
      <c r="G169" s="223" t="s">
        <v>248</v>
      </c>
      <c r="H169" s="224">
        <v>35</v>
      </c>
      <c r="I169" s="225"/>
      <c r="J169" s="226">
        <f>ROUND(I169*H169,2)</f>
        <v>0</v>
      </c>
      <c r="K169" s="222" t="s">
        <v>1</v>
      </c>
      <c r="L169" s="45"/>
      <c r="M169" s="227" t="s">
        <v>1</v>
      </c>
      <c r="N169" s="228" t="s">
        <v>42</v>
      </c>
      <c r="O169" s="92"/>
      <c r="P169" s="229">
        <f>O169*H169</f>
        <v>0</v>
      </c>
      <c r="Q169" s="229">
        <v>0</v>
      </c>
      <c r="R169" s="229">
        <f>Q169*H169</f>
        <v>0</v>
      </c>
      <c r="S169" s="229">
        <v>0</v>
      </c>
      <c r="T169" s="230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31" t="s">
        <v>1167</v>
      </c>
      <c r="AT169" s="231" t="s">
        <v>202</v>
      </c>
      <c r="AU169" s="231" t="s">
        <v>85</v>
      </c>
      <c r="AY169" s="18" t="s">
        <v>199</v>
      </c>
      <c r="BE169" s="232">
        <f>IF(N169="základní",J169,0)</f>
        <v>0</v>
      </c>
      <c r="BF169" s="232">
        <f>IF(N169="snížená",J169,0)</f>
        <v>0</v>
      </c>
      <c r="BG169" s="232">
        <f>IF(N169="zákl. přenesená",J169,0)</f>
        <v>0</v>
      </c>
      <c r="BH169" s="232">
        <f>IF(N169="sníž. přenesená",J169,0)</f>
        <v>0</v>
      </c>
      <c r="BI169" s="232">
        <f>IF(N169="nulová",J169,0)</f>
        <v>0</v>
      </c>
      <c r="BJ169" s="18" t="s">
        <v>85</v>
      </c>
      <c r="BK169" s="232">
        <f>ROUND(I169*H169,2)</f>
        <v>0</v>
      </c>
      <c r="BL169" s="18" t="s">
        <v>1167</v>
      </c>
      <c r="BM169" s="231" t="s">
        <v>1299</v>
      </c>
    </row>
    <row r="170" s="2" customFormat="1" ht="33" customHeight="1">
      <c r="A170" s="39"/>
      <c r="B170" s="40"/>
      <c r="C170" s="220" t="s">
        <v>434</v>
      </c>
      <c r="D170" s="220" t="s">
        <v>202</v>
      </c>
      <c r="E170" s="221" t="s">
        <v>1300</v>
      </c>
      <c r="F170" s="222" t="s">
        <v>1301</v>
      </c>
      <c r="G170" s="223" t="s">
        <v>242</v>
      </c>
      <c r="H170" s="224">
        <v>1548</v>
      </c>
      <c r="I170" s="225"/>
      <c r="J170" s="226">
        <f>ROUND(I170*H170,2)</f>
        <v>0</v>
      </c>
      <c r="K170" s="222" t="s">
        <v>1</v>
      </c>
      <c r="L170" s="45"/>
      <c r="M170" s="227" t="s">
        <v>1</v>
      </c>
      <c r="N170" s="228" t="s">
        <v>42</v>
      </c>
      <c r="O170" s="92"/>
      <c r="P170" s="229">
        <f>O170*H170</f>
        <v>0</v>
      </c>
      <c r="Q170" s="229">
        <v>0</v>
      </c>
      <c r="R170" s="229">
        <f>Q170*H170</f>
        <v>0</v>
      </c>
      <c r="S170" s="229">
        <v>0</v>
      </c>
      <c r="T170" s="230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31" t="s">
        <v>1167</v>
      </c>
      <c r="AT170" s="231" t="s">
        <v>202</v>
      </c>
      <c r="AU170" s="231" t="s">
        <v>85</v>
      </c>
      <c r="AY170" s="18" t="s">
        <v>199</v>
      </c>
      <c r="BE170" s="232">
        <f>IF(N170="základní",J170,0)</f>
        <v>0</v>
      </c>
      <c r="BF170" s="232">
        <f>IF(N170="snížená",J170,0)</f>
        <v>0</v>
      </c>
      <c r="BG170" s="232">
        <f>IF(N170="zákl. přenesená",J170,0)</f>
        <v>0</v>
      </c>
      <c r="BH170" s="232">
        <f>IF(N170="sníž. přenesená",J170,0)</f>
        <v>0</v>
      </c>
      <c r="BI170" s="232">
        <f>IF(N170="nulová",J170,0)</f>
        <v>0</v>
      </c>
      <c r="BJ170" s="18" t="s">
        <v>85</v>
      </c>
      <c r="BK170" s="232">
        <f>ROUND(I170*H170,2)</f>
        <v>0</v>
      </c>
      <c r="BL170" s="18" t="s">
        <v>1167</v>
      </c>
      <c r="BM170" s="231" t="s">
        <v>1302</v>
      </c>
    </row>
    <row r="171" s="2" customFormat="1" ht="33" customHeight="1">
      <c r="A171" s="39"/>
      <c r="B171" s="40"/>
      <c r="C171" s="220" t="s">
        <v>438</v>
      </c>
      <c r="D171" s="220" t="s">
        <v>202</v>
      </c>
      <c r="E171" s="221" t="s">
        <v>1303</v>
      </c>
      <c r="F171" s="222" t="s">
        <v>1304</v>
      </c>
      <c r="G171" s="223" t="s">
        <v>242</v>
      </c>
      <c r="H171" s="224">
        <v>45</v>
      </c>
      <c r="I171" s="225"/>
      <c r="J171" s="226">
        <f>ROUND(I171*H171,2)</f>
        <v>0</v>
      </c>
      <c r="K171" s="222" t="s">
        <v>1</v>
      </c>
      <c r="L171" s="45"/>
      <c r="M171" s="227" t="s">
        <v>1</v>
      </c>
      <c r="N171" s="228" t="s">
        <v>42</v>
      </c>
      <c r="O171" s="92"/>
      <c r="P171" s="229">
        <f>O171*H171</f>
        <v>0</v>
      </c>
      <c r="Q171" s="229">
        <v>0</v>
      </c>
      <c r="R171" s="229">
        <f>Q171*H171</f>
        <v>0</v>
      </c>
      <c r="S171" s="229">
        <v>0</v>
      </c>
      <c r="T171" s="230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31" t="s">
        <v>1167</v>
      </c>
      <c r="AT171" s="231" t="s">
        <v>202</v>
      </c>
      <c r="AU171" s="231" t="s">
        <v>85</v>
      </c>
      <c r="AY171" s="18" t="s">
        <v>199</v>
      </c>
      <c r="BE171" s="232">
        <f>IF(N171="základní",J171,0)</f>
        <v>0</v>
      </c>
      <c r="BF171" s="232">
        <f>IF(N171="snížená",J171,0)</f>
        <v>0</v>
      </c>
      <c r="BG171" s="232">
        <f>IF(N171="zákl. přenesená",J171,0)</f>
        <v>0</v>
      </c>
      <c r="BH171" s="232">
        <f>IF(N171="sníž. přenesená",J171,0)</f>
        <v>0</v>
      </c>
      <c r="BI171" s="232">
        <f>IF(N171="nulová",J171,0)</f>
        <v>0</v>
      </c>
      <c r="BJ171" s="18" t="s">
        <v>85</v>
      </c>
      <c r="BK171" s="232">
        <f>ROUND(I171*H171,2)</f>
        <v>0</v>
      </c>
      <c r="BL171" s="18" t="s">
        <v>1167</v>
      </c>
      <c r="BM171" s="231" t="s">
        <v>1305</v>
      </c>
    </row>
    <row r="172" s="2" customFormat="1" ht="78" customHeight="1">
      <c r="A172" s="39"/>
      <c r="B172" s="40"/>
      <c r="C172" s="220" t="s">
        <v>444</v>
      </c>
      <c r="D172" s="220" t="s">
        <v>202</v>
      </c>
      <c r="E172" s="221" t="s">
        <v>1306</v>
      </c>
      <c r="F172" s="222" t="s">
        <v>1307</v>
      </c>
      <c r="G172" s="223" t="s">
        <v>248</v>
      </c>
      <c r="H172" s="224">
        <v>56</v>
      </c>
      <c r="I172" s="225"/>
      <c r="J172" s="226">
        <f>ROUND(I172*H172,2)</f>
        <v>0</v>
      </c>
      <c r="K172" s="222" t="s">
        <v>1</v>
      </c>
      <c r="L172" s="45"/>
      <c r="M172" s="227" t="s">
        <v>1</v>
      </c>
      <c r="N172" s="228" t="s">
        <v>42</v>
      </c>
      <c r="O172" s="92"/>
      <c r="P172" s="229">
        <f>O172*H172</f>
        <v>0</v>
      </c>
      <c r="Q172" s="229">
        <v>0</v>
      </c>
      <c r="R172" s="229">
        <f>Q172*H172</f>
        <v>0</v>
      </c>
      <c r="S172" s="229">
        <v>0</v>
      </c>
      <c r="T172" s="230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31" t="s">
        <v>1167</v>
      </c>
      <c r="AT172" s="231" t="s">
        <v>202</v>
      </c>
      <c r="AU172" s="231" t="s">
        <v>85</v>
      </c>
      <c r="AY172" s="18" t="s">
        <v>199</v>
      </c>
      <c r="BE172" s="232">
        <f>IF(N172="základní",J172,0)</f>
        <v>0</v>
      </c>
      <c r="BF172" s="232">
        <f>IF(N172="snížená",J172,0)</f>
        <v>0</v>
      </c>
      <c r="BG172" s="232">
        <f>IF(N172="zákl. přenesená",J172,0)</f>
        <v>0</v>
      </c>
      <c r="BH172" s="232">
        <f>IF(N172="sníž. přenesená",J172,0)</f>
        <v>0</v>
      </c>
      <c r="BI172" s="232">
        <f>IF(N172="nulová",J172,0)</f>
        <v>0</v>
      </c>
      <c r="BJ172" s="18" t="s">
        <v>85</v>
      </c>
      <c r="BK172" s="232">
        <f>ROUND(I172*H172,2)</f>
        <v>0</v>
      </c>
      <c r="BL172" s="18" t="s">
        <v>1167</v>
      </c>
      <c r="BM172" s="231" t="s">
        <v>1308</v>
      </c>
    </row>
    <row r="173" s="2" customFormat="1" ht="33" customHeight="1">
      <c r="A173" s="39"/>
      <c r="B173" s="40"/>
      <c r="C173" s="255" t="s">
        <v>449</v>
      </c>
      <c r="D173" s="255" t="s">
        <v>252</v>
      </c>
      <c r="E173" s="256" t="s">
        <v>1309</v>
      </c>
      <c r="F173" s="257" t="s">
        <v>1310</v>
      </c>
      <c r="G173" s="258" t="s">
        <v>242</v>
      </c>
      <c r="H173" s="259">
        <v>1139</v>
      </c>
      <c r="I173" s="260"/>
      <c r="J173" s="261">
        <f>ROUND(I173*H173,2)</f>
        <v>0</v>
      </c>
      <c r="K173" s="257" t="s">
        <v>1</v>
      </c>
      <c r="L173" s="262"/>
      <c r="M173" s="263" t="s">
        <v>1</v>
      </c>
      <c r="N173" s="264" t="s">
        <v>42</v>
      </c>
      <c r="O173" s="92"/>
      <c r="P173" s="229">
        <f>O173*H173</f>
        <v>0</v>
      </c>
      <c r="Q173" s="229">
        <v>0</v>
      </c>
      <c r="R173" s="229">
        <f>Q173*H173</f>
        <v>0</v>
      </c>
      <c r="S173" s="229">
        <v>0</v>
      </c>
      <c r="T173" s="230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31" t="s">
        <v>1167</v>
      </c>
      <c r="AT173" s="231" t="s">
        <v>252</v>
      </c>
      <c r="AU173" s="231" t="s">
        <v>85</v>
      </c>
      <c r="AY173" s="18" t="s">
        <v>199</v>
      </c>
      <c r="BE173" s="232">
        <f>IF(N173="základní",J173,0)</f>
        <v>0</v>
      </c>
      <c r="BF173" s="232">
        <f>IF(N173="snížená",J173,0)</f>
        <v>0</v>
      </c>
      <c r="BG173" s="232">
        <f>IF(N173="zákl. přenesená",J173,0)</f>
        <v>0</v>
      </c>
      <c r="BH173" s="232">
        <f>IF(N173="sníž. přenesená",J173,0)</f>
        <v>0</v>
      </c>
      <c r="BI173" s="232">
        <f>IF(N173="nulová",J173,0)</f>
        <v>0</v>
      </c>
      <c r="BJ173" s="18" t="s">
        <v>85</v>
      </c>
      <c r="BK173" s="232">
        <f>ROUND(I173*H173,2)</f>
        <v>0</v>
      </c>
      <c r="BL173" s="18" t="s">
        <v>1167</v>
      </c>
      <c r="BM173" s="231" t="s">
        <v>1311</v>
      </c>
    </row>
    <row r="174" s="2" customFormat="1" ht="33" customHeight="1">
      <c r="A174" s="39"/>
      <c r="B174" s="40"/>
      <c r="C174" s="255" t="s">
        <v>454</v>
      </c>
      <c r="D174" s="255" t="s">
        <v>252</v>
      </c>
      <c r="E174" s="256" t="s">
        <v>1312</v>
      </c>
      <c r="F174" s="257" t="s">
        <v>1313</v>
      </c>
      <c r="G174" s="258" t="s">
        <v>242</v>
      </c>
      <c r="H174" s="259">
        <v>409</v>
      </c>
      <c r="I174" s="260"/>
      <c r="J174" s="261">
        <f>ROUND(I174*H174,2)</f>
        <v>0</v>
      </c>
      <c r="K174" s="257" t="s">
        <v>1</v>
      </c>
      <c r="L174" s="262"/>
      <c r="M174" s="263" t="s">
        <v>1</v>
      </c>
      <c r="N174" s="264" t="s">
        <v>42</v>
      </c>
      <c r="O174" s="92"/>
      <c r="P174" s="229">
        <f>O174*H174</f>
        <v>0</v>
      </c>
      <c r="Q174" s="229">
        <v>0</v>
      </c>
      <c r="R174" s="229">
        <f>Q174*H174</f>
        <v>0</v>
      </c>
      <c r="S174" s="229">
        <v>0</v>
      </c>
      <c r="T174" s="230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31" t="s">
        <v>1167</v>
      </c>
      <c r="AT174" s="231" t="s">
        <v>252</v>
      </c>
      <c r="AU174" s="231" t="s">
        <v>85</v>
      </c>
      <c r="AY174" s="18" t="s">
        <v>199</v>
      </c>
      <c r="BE174" s="232">
        <f>IF(N174="základní",J174,0)</f>
        <v>0</v>
      </c>
      <c r="BF174" s="232">
        <f>IF(N174="snížená",J174,0)</f>
        <v>0</v>
      </c>
      <c r="BG174" s="232">
        <f>IF(N174="zákl. přenesená",J174,0)</f>
        <v>0</v>
      </c>
      <c r="BH174" s="232">
        <f>IF(N174="sníž. přenesená",J174,0)</f>
        <v>0</v>
      </c>
      <c r="BI174" s="232">
        <f>IF(N174="nulová",J174,0)</f>
        <v>0</v>
      </c>
      <c r="BJ174" s="18" t="s">
        <v>85</v>
      </c>
      <c r="BK174" s="232">
        <f>ROUND(I174*H174,2)</f>
        <v>0</v>
      </c>
      <c r="BL174" s="18" t="s">
        <v>1167</v>
      </c>
      <c r="BM174" s="231" t="s">
        <v>1314</v>
      </c>
    </row>
    <row r="175" s="2" customFormat="1" ht="33" customHeight="1">
      <c r="A175" s="39"/>
      <c r="B175" s="40"/>
      <c r="C175" s="255" t="s">
        <v>458</v>
      </c>
      <c r="D175" s="255" t="s">
        <v>252</v>
      </c>
      <c r="E175" s="256" t="s">
        <v>1315</v>
      </c>
      <c r="F175" s="257" t="s">
        <v>1316</v>
      </c>
      <c r="G175" s="258" t="s">
        <v>242</v>
      </c>
      <c r="H175" s="259">
        <v>45</v>
      </c>
      <c r="I175" s="260"/>
      <c r="J175" s="261">
        <f>ROUND(I175*H175,2)</f>
        <v>0</v>
      </c>
      <c r="K175" s="257" t="s">
        <v>1</v>
      </c>
      <c r="L175" s="262"/>
      <c r="M175" s="263" t="s">
        <v>1</v>
      </c>
      <c r="N175" s="264" t="s">
        <v>42</v>
      </c>
      <c r="O175" s="92"/>
      <c r="P175" s="229">
        <f>O175*H175</f>
        <v>0</v>
      </c>
      <c r="Q175" s="229">
        <v>0</v>
      </c>
      <c r="R175" s="229">
        <f>Q175*H175</f>
        <v>0</v>
      </c>
      <c r="S175" s="229">
        <v>0</v>
      </c>
      <c r="T175" s="230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31" t="s">
        <v>1167</v>
      </c>
      <c r="AT175" s="231" t="s">
        <v>252</v>
      </c>
      <c r="AU175" s="231" t="s">
        <v>85</v>
      </c>
      <c r="AY175" s="18" t="s">
        <v>199</v>
      </c>
      <c r="BE175" s="232">
        <f>IF(N175="základní",J175,0)</f>
        <v>0</v>
      </c>
      <c r="BF175" s="232">
        <f>IF(N175="snížená",J175,0)</f>
        <v>0</v>
      </c>
      <c r="BG175" s="232">
        <f>IF(N175="zákl. přenesená",J175,0)</f>
        <v>0</v>
      </c>
      <c r="BH175" s="232">
        <f>IF(N175="sníž. přenesená",J175,0)</f>
        <v>0</v>
      </c>
      <c r="BI175" s="232">
        <f>IF(N175="nulová",J175,0)</f>
        <v>0</v>
      </c>
      <c r="BJ175" s="18" t="s">
        <v>85</v>
      </c>
      <c r="BK175" s="232">
        <f>ROUND(I175*H175,2)</f>
        <v>0</v>
      </c>
      <c r="BL175" s="18" t="s">
        <v>1167</v>
      </c>
      <c r="BM175" s="231" t="s">
        <v>1317</v>
      </c>
    </row>
    <row r="176" s="2" customFormat="1" ht="24.15" customHeight="1">
      <c r="A176" s="39"/>
      <c r="B176" s="40"/>
      <c r="C176" s="255" t="s">
        <v>462</v>
      </c>
      <c r="D176" s="255" t="s">
        <v>252</v>
      </c>
      <c r="E176" s="256" t="s">
        <v>1318</v>
      </c>
      <c r="F176" s="257" t="s">
        <v>1319</v>
      </c>
      <c r="G176" s="258" t="s">
        <v>248</v>
      </c>
      <c r="H176" s="259">
        <v>6</v>
      </c>
      <c r="I176" s="260"/>
      <c r="J176" s="261">
        <f>ROUND(I176*H176,2)</f>
        <v>0</v>
      </c>
      <c r="K176" s="257" t="s">
        <v>1</v>
      </c>
      <c r="L176" s="262"/>
      <c r="M176" s="263" t="s">
        <v>1</v>
      </c>
      <c r="N176" s="264" t="s">
        <v>42</v>
      </c>
      <c r="O176" s="92"/>
      <c r="P176" s="229">
        <f>O176*H176</f>
        <v>0</v>
      </c>
      <c r="Q176" s="229">
        <v>0</v>
      </c>
      <c r="R176" s="229">
        <f>Q176*H176</f>
        <v>0</v>
      </c>
      <c r="S176" s="229">
        <v>0</v>
      </c>
      <c r="T176" s="230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31" t="s">
        <v>1167</v>
      </c>
      <c r="AT176" s="231" t="s">
        <v>252</v>
      </c>
      <c r="AU176" s="231" t="s">
        <v>85</v>
      </c>
      <c r="AY176" s="18" t="s">
        <v>199</v>
      </c>
      <c r="BE176" s="232">
        <f>IF(N176="základní",J176,0)</f>
        <v>0</v>
      </c>
      <c r="BF176" s="232">
        <f>IF(N176="snížená",J176,0)</f>
        <v>0</v>
      </c>
      <c r="BG176" s="232">
        <f>IF(N176="zákl. přenesená",J176,0)</f>
        <v>0</v>
      </c>
      <c r="BH176" s="232">
        <f>IF(N176="sníž. přenesená",J176,0)</f>
        <v>0</v>
      </c>
      <c r="BI176" s="232">
        <f>IF(N176="nulová",J176,0)</f>
        <v>0</v>
      </c>
      <c r="BJ176" s="18" t="s">
        <v>85</v>
      </c>
      <c r="BK176" s="232">
        <f>ROUND(I176*H176,2)</f>
        <v>0</v>
      </c>
      <c r="BL176" s="18" t="s">
        <v>1167</v>
      </c>
      <c r="BM176" s="231" t="s">
        <v>1320</v>
      </c>
    </row>
    <row r="177" s="2" customFormat="1" ht="76.35" customHeight="1">
      <c r="A177" s="39"/>
      <c r="B177" s="40"/>
      <c r="C177" s="220" t="s">
        <v>466</v>
      </c>
      <c r="D177" s="220" t="s">
        <v>202</v>
      </c>
      <c r="E177" s="221" t="s">
        <v>1321</v>
      </c>
      <c r="F177" s="222" t="s">
        <v>1322</v>
      </c>
      <c r="G177" s="223" t="s">
        <v>248</v>
      </c>
      <c r="H177" s="224">
        <v>1</v>
      </c>
      <c r="I177" s="225"/>
      <c r="J177" s="226">
        <f>ROUND(I177*H177,2)</f>
        <v>0</v>
      </c>
      <c r="K177" s="222" t="s">
        <v>1</v>
      </c>
      <c r="L177" s="45"/>
      <c r="M177" s="227" t="s">
        <v>1</v>
      </c>
      <c r="N177" s="228" t="s">
        <v>42</v>
      </c>
      <c r="O177" s="92"/>
      <c r="P177" s="229">
        <f>O177*H177</f>
        <v>0</v>
      </c>
      <c r="Q177" s="229">
        <v>0</v>
      </c>
      <c r="R177" s="229">
        <f>Q177*H177</f>
        <v>0</v>
      </c>
      <c r="S177" s="229">
        <v>0</v>
      </c>
      <c r="T177" s="230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31" t="s">
        <v>1167</v>
      </c>
      <c r="AT177" s="231" t="s">
        <v>202</v>
      </c>
      <c r="AU177" s="231" t="s">
        <v>85</v>
      </c>
      <c r="AY177" s="18" t="s">
        <v>199</v>
      </c>
      <c r="BE177" s="232">
        <f>IF(N177="základní",J177,0)</f>
        <v>0</v>
      </c>
      <c r="BF177" s="232">
        <f>IF(N177="snížená",J177,0)</f>
        <v>0</v>
      </c>
      <c r="BG177" s="232">
        <f>IF(N177="zákl. přenesená",J177,0)</f>
        <v>0</v>
      </c>
      <c r="BH177" s="232">
        <f>IF(N177="sníž. přenesená",J177,0)</f>
        <v>0</v>
      </c>
      <c r="BI177" s="232">
        <f>IF(N177="nulová",J177,0)</f>
        <v>0</v>
      </c>
      <c r="BJ177" s="18" t="s">
        <v>85</v>
      </c>
      <c r="BK177" s="232">
        <f>ROUND(I177*H177,2)</f>
        <v>0</v>
      </c>
      <c r="BL177" s="18" t="s">
        <v>1167</v>
      </c>
      <c r="BM177" s="231" t="s">
        <v>1323</v>
      </c>
    </row>
    <row r="178" s="2" customFormat="1" ht="44.25" customHeight="1">
      <c r="A178" s="39"/>
      <c r="B178" s="40"/>
      <c r="C178" s="220" t="s">
        <v>472</v>
      </c>
      <c r="D178" s="220" t="s">
        <v>202</v>
      </c>
      <c r="E178" s="221" t="s">
        <v>1324</v>
      </c>
      <c r="F178" s="222" t="s">
        <v>1325</v>
      </c>
      <c r="G178" s="223" t="s">
        <v>248</v>
      </c>
      <c r="H178" s="224">
        <v>1</v>
      </c>
      <c r="I178" s="225"/>
      <c r="J178" s="226">
        <f>ROUND(I178*H178,2)</f>
        <v>0</v>
      </c>
      <c r="K178" s="222" t="s">
        <v>1</v>
      </c>
      <c r="L178" s="45"/>
      <c r="M178" s="227" t="s">
        <v>1</v>
      </c>
      <c r="N178" s="228" t="s">
        <v>42</v>
      </c>
      <c r="O178" s="92"/>
      <c r="P178" s="229">
        <f>O178*H178</f>
        <v>0</v>
      </c>
      <c r="Q178" s="229">
        <v>0</v>
      </c>
      <c r="R178" s="229">
        <f>Q178*H178</f>
        <v>0</v>
      </c>
      <c r="S178" s="229">
        <v>0</v>
      </c>
      <c r="T178" s="230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31" t="s">
        <v>1167</v>
      </c>
      <c r="AT178" s="231" t="s">
        <v>202</v>
      </c>
      <c r="AU178" s="231" t="s">
        <v>85</v>
      </c>
      <c r="AY178" s="18" t="s">
        <v>199</v>
      </c>
      <c r="BE178" s="232">
        <f>IF(N178="základní",J178,0)</f>
        <v>0</v>
      </c>
      <c r="BF178" s="232">
        <f>IF(N178="snížená",J178,0)</f>
        <v>0</v>
      </c>
      <c r="BG178" s="232">
        <f>IF(N178="zákl. přenesená",J178,0)</f>
        <v>0</v>
      </c>
      <c r="BH178" s="232">
        <f>IF(N178="sníž. přenesená",J178,0)</f>
        <v>0</v>
      </c>
      <c r="BI178" s="232">
        <f>IF(N178="nulová",J178,0)</f>
        <v>0</v>
      </c>
      <c r="BJ178" s="18" t="s">
        <v>85</v>
      </c>
      <c r="BK178" s="232">
        <f>ROUND(I178*H178,2)</f>
        <v>0</v>
      </c>
      <c r="BL178" s="18" t="s">
        <v>1167</v>
      </c>
      <c r="BM178" s="231" t="s">
        <v>1326</v>
      </c>
    </row>
    <row r="179" s="2" customFormat="1" ht="21.75" customHeight="1">
      <c r="A179" s="39"/>
      <c r="B179" s="40"/>
      <c r="C179" s="220" t="s">
        <v>479</v>
      </c>
      <c r="D179" s="220" t="s">
        <v>202</v>
      </c>
      <c r="E179" s="221" t="s">
        <v>1327</v>
      </c>
      <c r="F179" s="222" t="s">
        <v>1328</v>
      </c>
      <c r="G179" s="223" t="s">
        <v>248</v>
      </c>
      <c r="H179" s="224">
        <v>11</v>
      </c>
      <c r="I179" s="225"/>
      <c r="J179" s="226">
        <f>ROUND(I179*H179,2)</f>
        <v>0</v>
      </c>
      <c r="K179" s="222" t="s">
        <v>1</v>
      </c>
      <c r="L179" s="45"/>
      <c r="M179" s="227" t="s">
        <v>1</v>
      </c>
      <c r="N179" s="228" t="s">
        <v>42</v>
      </c>
      <c r="O179" s="92"/>
      <c r="P179" s="229">
        <f>O179*H179</f>
        <v>0</v>
      </c>
      <c r="Q179" s="229">
        <v>0</v>
      </c>
      <c r="R179" s="229">
        <f>Q179*H179</f>
        <v>0</v>
      </c>
      <c r="S179" s="229">
        <v>0</v>
      </c>
      <c r="T179" s="230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31" t="s">
        <v>1167</v>
      </c>
      <c r="AT179" s="231" t="s">
        <v>202</v>
      </c>
      <c r="AU179" s="231" t="s">
        <v>85</v>
      </c>
      <c r="AY179" s="18" t="s">
        <v>199</v>
      </c>
      <c r="BE179" s="232">
        <f>IF(N179="základní",J179,0)</f>
        <v>0</v>
      </c>
      <c r="BF179" s="232">
        <f>IF(N179="snížená",J179,0)</f>
        <v>0</v>
      </c>
      <c r="BG179" s="232">
        <f>IF(N179="zákl. přenesená",J179,0)</f>
        <v>0</v>
      </c>
      <c r="BH179" s="232">
        <f>IF(N179="sníž. přenesená",J179,0)</f>
        <v>0</v>
      </c>
      <c r="BI179" s="232">
        <f>IF(N179="nulová",J179,0)</f>
        <v>0</v>
      </c>
      <c r="BJ179" s="18" t="s">
        <v>85</v>
      </c>
      <c r="BK179" s="232">
        <f>ROUND(I179*H179,2)</f>
        <v>0</v>
      </c>
      <c r="BL179" s="18" t="s">
        <v>1167</v>
      </c>
      <c r="BM179" s="231" t="s">
        <v>1329</v>
      </c>
    </row>
    <row r="180" s="2" customFormat="1" ht="37.8" customHeight="1">
      <c r="A180" s="39"/>
      <c r="B180" s="40"/>
      <c r="C180" s="220" t="s">
        <v>485</v>
      </c>
      <c r="D180" s="220" t="s">
        <v>202</v>
      </c>
      <c r="E180" s="221" t="s">
        <v>1330</v>
      </c>
      <c r="F180" s="222" t="s">
        <v>1331</v>
      </c>
      <c r="G180" s="223" t="s">
        <v>248</v>
      </c>
      <c r="H180" s="224">
        <v>43</v>
      </c>
      <c r="I180" s="225"/>
      <c r="J180" s="226">
        <f>ROUND(I180*H180,2)</f>
        <v>0</v>
      </c>
      <c r="K180" s="222" t="s">
        <v>1</v>
      </c>
      <c r="L180" s="45"/>
      <c r="M180" s="227" t="s">
        <v>1</v>
      </c>
      <c r="N180" s="228" t="s">
        <v>42</v>
      </c>
      <c r="O180" s="92"/>
      <c r="P180" s="229">
        <f>O180*H180</f>
        <v>0</v>
      </c>
      <c r="Q180" s="229">
        <v>0</v>
      </c>
      <c r="R180" s="229">
        <f>Q180*H180</f>
        <v>0</v>
      </c>
      <c r="S180" s="229">
        <v>0</v>
      </c>
      <c r="T180" s="230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31" t="s">
        <v>1167</v>
      </c>
      <c r="AT180" s="231" t="s">
        <v>202</v>
      </c>
      <c r="AU180" s="231" t="s">
        <v>85</v>
      </c>
      <c r="AY180" s="18" t="s">
        <v>199</v>
      </c>
      <c r="BE180" s="232">
        <f>IF(N180="základní",J180,0)</f>
        <v>0</v>
      </c>
      <c r="BF180" s="232">
        <f>IF(N180="snížená",J180,0)</f>
        <v>0</v>
      </c>
      <c r="BG180" s="232">
        <f>IF(N180="zákl. přenesená",J180,0)</f>
        <v>0</v>
      </c>
      <c r="BH180" s="232">
        <f>IF(N180="sníž. přenesená",J180,0)</f>
        <v>0</v>
      </c>
      <c r="BI180" s="232">
        <f>IF(N180="nulová",J180,0)</f>
        <v>0</v>
      </c>
      <c r="BJ180" s="18" t="s">
        <v>85</v>
      </c>
      <c r="BK180" s="232">
        <f>ROUND(I180*H180,2)</f>
        <v>0</v>
      </c>
      <c r="BL180" s="18" t="s">
        <v>1167</v>
      </c>
      <c r="BM180" s="231" t="s">
        <v>1332</v>
      </c>
    </row>
    <row r="181" s="2" customFormat="1" ht="16.5" customHeight="1">
      <c r="A181" s="39"/>
      <c r="B181" s="40"/>
      <c r="C181" s="220" t="s">
        <v>491</v>
      </c>
      <c r="D181" s="220" t="s">
        <v>202</v>
      </c>
      <c r="E181" s="221" t="s">
        <v>1333</v>
      </c>
      <c r="F181" s="222" t="s">
        <v>1334</v>
      </c>
      <c r="G181" s="223" t="s">
        <v>248</v>
      </c>
      <c r="H181" s="224">
        <v>3</v>
      </c>
      <c r="I181" s="225"/>
      <c r="J181" s="226">
        <f>ROUND(I181*H181,2)</f>
        <v>0</v>
      </c>
      <c r="K181" s="222" t="s">
        <v>1</v>
      </c>
      <c r="L181" s="45"/>
      <c r="M181" s="227" t="s">
        <v>1</v>
      </c>
      <c r="N181" s="228" t="s">
        <v>42</v>
      </c>
      <c r="O181" s="92"/>
      <c r="P181" s="229">
        <f>O181*H181</f>
        <v>0</v>
      </c>
      <c r="Q181" s="229">
        <v>0</v>
      </c>
      <c r="R181" s="229">
        <f>Q181*H181</f>
        <v>0</v>
      </c>
      <c r="S181" s="229">
        <v>0</v>
      </c>
      <c r="T181" s="230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31" t="s">
        <v>1167</v>
      </c>
      <c r="AT181" s="231" t="s">
        <v>202</v>
      </c>
      <c r="AU181" s="231" t="s">
        <v>85</v>
      </c>
      <c r="AY181" s="18" t="s">
        <v>199</v>
      </c>
      <c r="BE181" s="232">
        <f>IF(N181="základní",J181,0)</f>
        <v>0</v>
      </c>
      <c r="BF181" s="232">
        <f>IF(N181="snížená",J181,0)</f>
        <v>0</v>
      </c>
      <c r="BG181" s="232">
        <f>IF(N181="zákl. přenesená",J181,0)</f>
        <v>0</v>
      </c>
      <c r="BH181" s="232">
        <f>IF(N181="sníž. přenesená",J181,0)</f>
        <v>0</v>
      </c>
      <c r="BI181" s="232">
        <f>IF(N181="nulová",J181,0)</f>
        <v>0</v>
      </c>
      <c r="BJ181" s="18" t="s">
        <v>85</v>
      </c>
      <c r="BK181" s="232">
        <f>ROUND(I181*H181,2)</f>
        <v>0</v>
      </c>
      <c r="BL181" s="18" t="s">
        <v>1167</v>
      </c>
      <c r="BM181" s="231" t="s">
        <v>1335</v>
      </c>
    </row>
    <row r="182" s="2" customFormat="1" ht="37.8" customHeight="1">
      <c r="A182" s="39"/>
      <c r="B182" s="40"/>
      <c r="C182" s="220" t="s">
        <v>495</v>
      </c>
      <c r="D182" s="220" t="s">
        <v>202</v>
      </c>
      <c r="E182" s="221" t="s">
        <v>1336</v>
      </c>
      <c r="F182" s="222" t="s">
        <v>1337</v>
      </c>
      <c r="G182" s="223" t="s">
        <v>248</v>
      </c>
      <c r="H182" s="224">
        <v>1</v>
      </c>
      <c r="I182" s="225"/>
      <c r="J182" s="226">
        <f>ROUND(I182*H182,2)</f>
        <v>0</v>
      </c>
      <c r="K182" s="222" t="s">
        <v>1</v>
      </c>
      <c r="L182" s="45"/>
      <c r="M182" s="227" t="s">
        <v>1</v>
      </c>
      <c r="N182" s="228" t="s">
        <v>42</v>
      </c>
      <c r="O182" s="92"/>
      <c r="P182" s="229">
        <f>O182*H182</f>
        <v>0</v>
      </c>
      <c r="Q182" s="229">
        <v>0</v>
      </c>
      <c r="R182" s="229">
        <f>Q182*H182</f>
        <v>0</v>
      </c>
      <c r="S182" s="229">
        <v>0</v>
      </c>
      <c r="T182" s="230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31" t="s">
        <v>1167</v>
      </c>
      <c r="AT182" s="231" t="s">
        <v>202</v>
      </c>
      <c r="AU182" s="231" t="s">
        <v>85</v>
      </c>
      <c r="AY182" s="18" t="s">
        <v>199</v>
      </c>
      <c r="BE182" s="232">
        <f>IF(N182="základní",J182,0)</f>
        <v>0</v>
      </c>
      <c r="BF182" s="232">
        <f>IF(N182="snížená",J182,0)</f>
        <v>0</v>
      </c>
      <c r="BG182" s="232">
        <f>IF(N182="zákl. přenesená",J182,0)</f>
        <v>0</v>
      </c>
      <c r="BH182" s="232">
        <f>IF(N182="sníž. přenesená",J182,0)</f>
        <v>0</v>
      </c>
      <c r="BI182" s="232">
        <f>IF(N182="nulová",J182,0)</f>
        <v>0</v>
      </c>
      <c r="BJ182" s="18" t="s">
        <v>85</v>
      </c>
      <c r="BK182" s="232">
        <f>ROUND(I182*H182,2)</f>
        <v>0</v>
      </c>
      <c r="BL182" s="18" t="s">
        <v>1167</v>
      </c>
      <c r="BM182" s="231" t="s">
        <v>1338</v>
      </c>
    </row>
    <row r="183" s="2" customFormat="1" ht="33" customHeight="1">
      <c r="A183" s="39"/>
      <c r="B183" s="40"/>
      <c r="C183" s="220" t="s">
        <v>499</v>
      </c>
      <c r="D183" s="220" t="s">
        <v>202</v>
      </c>
      <c r="E183" s="221" t="s">
        <v>1339</v>
      </c>
      <c r="F183" s="222" t="s">
        <v>1340</v>
      </c>
      <c r="G183" s="223" t="s">
        <v>248</v>
      </c>
      <c r="H183" s="224">
        <v>1</v>
      </c>
      <c r="I183" s="225"/>
      <c r="J183" s="226">
        <f>ROUND(I183*H183,2)</f>
        <v>0</v>
      </c>
      <c r="K183" s="222" t="s">
        <v>1</v>
      </c>
      <c r="L183" s="45"/>
      <c r="M183" s="227" t="s">
        <v>1</v>
      </c>
      <c r="N183" s="228" t="s">
        <v>42</v>
      </c>
      <c r="O183" s="92"/>
      <c r="P183" s="229">
        <f>O183*H183</f>
        <v>0</v>
      </c>
      <c r="Q183" s="229">
        <v>0</v>
      </c>
      <c r="R183" s="229">
        <f>Q183*H183</f>
        <v>0</v>
      </c>
      <c r="S183" s="229">
        <v>0</v>
      </c>
      <c r="T183" s="230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31" t="s">
        <v>1167</v>
      </c>
      <c r="AT183" s="231" t="s">
        <v>202</v>
      </c>
      <c r="AU183" s="231" t="s">
        <v>85</v>
      </c>
      <c r="AY183" s="18" t="s">
        <v>199</v>
      </c>
      <c r="BE183" s="232">
        <f>IF(N183="základní",J183,0)</f>
        <v>0</v>
      </c>
      <c r="BF183" s="232">
        <f>IF(N183="snížená",J183,0)</f>
        <v>0</v>
      </c>
      <c r="BG183" s="232">
        <f>IF(N183="zákl. přenesená",J183,0)</f>
        <v>0</v>
      </c>
      <c r="BH183" s="232">
        <f>IF(N183="sníž. přenesená",J183,0)</f>
        <v>0</v>
      </c>
      <c r="BI183" s="232">
        <f>IF(N183="nulová",J183,0)</f>
        <v>0</v>
      </c>
      <c r="BJ183" s="18" t="s">
        <v>85</v>
      </c>
      <c r="BK183" s="232">
        <f>ROUND(I183*H183,2)</f>
        <v>0</v>
      </c>
      <c r="BL183" s="18" t="s">
        <v>1167</v>
      </c>
      <c r="BM183" s="231" t="s">
        <v>1341</v>
      </c>
    </row>
    <row r="184" s="2" customFormat="1" ht="62.7" customHeight="1">
      <c r="A184" s="39"/>
      <c r="B184" s="40"/>
      <c r="C184" s="255" t="s">
        <v>505</v>
      </c>
      <c r="D184" s="255" t="s">
        <v>252</v>
      </c>
      <c r="E184" s="256" t="s">
        <v>1342</v>
      </c>
      <c r="F184" s="257" t="s">
        <v>1343</v>
      </c>
      <c r="G184" s="258" t="s">
        <v>248</v>
      </c>
      <c r="H184" s="259">
        <v>1</v>
      </c>
      <c r="I184" s="260"/>
      <c r="J184" s="261">
        <f>ROUND(I184*H184,2)</f>
        <v>0</v>
      </c>
      <c r="K184" s="257" t="s">
        <v>1</v>
      </c>
      <c r="L184" s="262"/>
      <c r="M184" s="263" t="s">
        <v>1</v>
      </c>
      <c r="N184" s="264" t="s">
        <v>42</v>
      </c>
      <c r="O184" s="92"/>
      <c r="P184" s="229">
        <f>O184*H184</f>
        <v>0</v>
      </c>
      <c r="Q184" s="229">
        <v>0</v>
      </c>
      <c r="R184" s="229">
        <f>Q184*H184</f>
        <v>0</v>
      </c>
      <c r="S184" s="229">
        <v>0</v>
      </c>
      <c r="T184" s="230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31" t="s">
        <v>1167</v>
      </c>
      <c r="AT184" s="231" t="s">
        <v>252</v>
      </c>
      <c r="AU184" s="231" t="s">
        <v>85</v>
      </c>
      <c r="AY184" s="18" t="s">
        <v>199</v>
      </c>
      <c r="BE184" s="232">
        <f>IF(N184="základní",J184,0)</f>
        <v>0</v>
      </c>
      <c r="BF184" s="232">
        <f>IF(N184="snížená",J184,0)</f>
        <v>0</v>
      </c>
      <c r="BG184" s="232">
        <f>IF(N184="zákl. přenesená",J184,0)</f>
        <v>0</v>
      </c>
      <c r="BH184" s="232">
        <f>IF(N184="sníž. přenesená",J184,0)</f>
        <v>0</v>
      </c>
      <c r="BI184" s="232">
        <f>IF(N184="nulová",J184,0)</f>
        <v>0</v>
      </c>
      <c r="BJ184" s="18" t="s">
        <v>85</v>
      </c>
      <c r="BK184" s="232">
        <f>ROUND(I184*H184,2)</f>
        <v>0</v>
      </c>
      <c r="BL184" s="18" t="s">
        <v>1167</v>
      </c>
      <c r="BM184" s="231" t="s">
        <v>1344</v>
      </c>
    </row>
    <row r="185" s="2" customFormat="1" ht="37.8" customHeight="1">
      <c r="A185" s="39"/>
      <c r="B185" s="40"/>
      <c r="C185" s="255" t="s">
        <v>512</v>
      </c>
      <c r="D185" s="255" t="s">
        <v>252</v>
      </c>
      <c r="E185" s="256" t="s">
        <v>1345</v>
      </c>
      <c r="F185" s="257" t="s">
        <v>1346</v>
      </c>
      <c r="G185" s="258" t="s">
        <v>248</v>
      </c>
      <c r="H185" s="259">
        <v>10</v>
      </c>
      <c r="I185" s="260"/>
      <c r="J185" s="261">
        <f>ROUND(I185*H185,2)</f>
        <v>0</v>
      </c>
      <c r="K185" s="257" t="s">
        <v>1</v>
      </c>
      <c r="L185" s="262"/>
      <c r="M185" s="263" t="s">
        <v>1</v>
      </c>
      <c r="N185" s="264" t="s">
        <v>42</v>
      </c>
      <c r="O185" s="92"/>
      <c r="P185" s="229">
        <f>O185*H185</f>
        <v>0</v>
      </c>
      <c r="Q185" s="229">
        <v>0</v>
      </c>
      <c r="R185" s="229">
        <f>Q185*H185</f>
        <v>0</v>
      </c>
      <c r="S185" s="229">
        <v>0</v>
      </c>
      <c r="T185" s="230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31" t="s">
        <v>1167</v>
      </c>
      <c r="AT185" s="231" t="s">
        <v>252</v>
      </c>
      <c r="AU185" s="231" t="s">
        <v>85</v>
      </c>
      <c r="AY185" s="18" t="s">
        <v>199</v>
      </c>
      <c r="BE185" s="232">
        <f>IF(N185="základní",J185,0)</f>
        <v>0</v>
      </c>
      <c r="BF185" s="232">
        <f>IF(N185="snížená",J185,0)</f>
        <v>0</v>
      </c>
      <c r="BG185" s="232">
        <f>IF(N185="zákl. přenesená",J185,0)</f>
        <v>0</v>
      </c>
      <c r="BH185" s="232">
        <f>IF(N185="sníž. přenesená",J185,0)</f>
        <v>0</v>
      </c>
      <c r="BI185" s="232">
        <f>IF(N185="nulová",J185,0)</f>
        <v>0</v>
      </c>
      <c r="BJ185" s="18" t="s">
        <v>85</v>
      </c>
      <c r="BK185" s="232">
        <f>ROUND(I185*H185,2)</f>
        <v>0</v>
      </c>
      <c r="BL185" s="18" t="s">
        <v>1167</v>
      </c>
      <c r="BM185" s="231" t="s">
        <v>1347</v>
      </c>
    </row>
    <row r="186" s="2" customFormat="1" ht="37.8" customHeight="1">
      <c r="A186" s="39"/>
      <c r="B186" s="40"/>
      <c r="C186" s="255" t="s">
        <v>517</v>
      </c>
      <c r="D186" s="255" t="s">
        <v>252</v>
      </c>
      <c r="E186" s="256" t="s">
        <v>1348</v>
      </c>
      <c r="F186" s="257" t="s">
        <v>1349</v>
      </c>
      <c r="G186" s="258" t="s">
        <v>248</v>
      </c>
      <c r="H186" s="259">
        <v>1</v>
      </c>
      <c r="I186" s="260"/>
      <c r="J186" s="261">
        <f>ROUND(I186*H186,2)</f>
        <v>0</v>
      </c>
      <c r="K186" s="257" t="s">
        <v>1</v>
      </c>
      <c r="L186" s="262"/>
      <c r="M186" s="263" t="s">
        <v>1</v>
      </c>
      <c r="N186" s="264" t="s">
        <v>42</v>
      </c>
      <c r="O186" s="92"/>
      <c r="P186" s="229">
        <f>O186*H186</f>
        <v>0</v>
      </c>
      <c r="Q186" s="229">
        <v>0</v>
      </c>
      <c r="R186" s="229">
        <f>Q186*H186</f>
        <v>0</v>
      </c>
      <c r="S186" s="229">
        <v>0</v>
      </c>
      <c r="T186" s="230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31" t="s">
        <v>1167</v>
      </c>
      <c r="AT186" s="231" t="s">
        <v>252</v>
      </c>
      <c r="AU186" s="231" t="s">
        <v>85</v>
      </c>
      <c r="AY186" s="18" t="s">
        <v>199</v>
      </c>
      <c r="BE186" s="232">
        <f>IF(N186="základní",J186,0)</f>
        <v>0</v>
      </c>
      <c r="BF186" s="232">
        <f>IF(N186="snížená",J186,0)</f>
        <v>0</v>
      </c>
      <c r="BG186" s="232">
        <f>IF(N186="zákl. přenesená",J186,0)</f>
        <v>0</v>
      </c>
      <c r="BH186" s="232">
        <f>IF(N186="sníž. přenesená",J186,0)</f>
        <v>0</v>
      </c>
      <c r="BI186" s="232">
        <f>IF(N186="nulová",J186,0)</f>
        <v>0</v>
      </c>
      <c r="BJ186" s="18" t="s">
        <v>85</v>
      </c>
      <c r="BK186" s="232">
        <f>ROUND(I186*H186,2)</f>
        <v>0</v>
      </c>
      <c r="BL186" s="18" t="s">
        <v>1167</v>
      </c>
      <c r="BM186" s="231" t="s">
        <v>1350</v>
      </c>
    </row>
    <row r="187" s="2" customFormat="1" ht="37.8" customHeight="1">
      <c r="A187" s="39"/>
      <c r="B187" s="40"/>
      <c r="C187" s="255" t="s">
        <v>521</v>
      </c>
      <c r="D187" s="255" t="s">
        <v>252</v>
      </c>
      <c r="E187" s="256" t="s">
        <v>1351</v>
      </c>
      <c r="F187" s="257" t="s">
        <v>1352</v>
      </c>
      <c r="G187" s="258" t="s">
        <v>248</v>
      </c>
      <c r="H187" s="259">
        <v>10</v>
      </c>
      <c r="I187" s="260"/>
      <c r="J187" s="261">
        <f>ROUND(I187*H187,2)</f>
        <v>0</v>
      </c>
      <c r="K187" s="257" t="s">
        <v>1</v>
      </c>
      <c r="L187" s="262"/>
      <c r="M187" s="263" t="s">
        <v>1</v>
      </c>
      <c r="N187" s="264" t="s">
        <v>42</v>
      </c>
      <c r="O187" s="92"/>
      <c r="P187" s="229">
        <f>O187*H187</f>
        <v>0</v>
      </c>
      <c r="Q187" s="229">
        <v>0</v>
      </c>
      <c r="R187" s="229">
        <f>Q187*H187</f>
        <v>0</v>
      </c>
      <c r="S187" s="229">
        <v>0</v>
      </c>
      <c r="T187" s="230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31" t="s">
        <v>1167</v>
      </c>
      <c r="AT187" s="231" t="s">
        <v>252</v>
      </c>
      <c r="AU187" s="231" t="s">
        <v>85</v>
      </c>
      <c r="AY187" s="18" t="s">
        <v>199</v>
      </c>
      <c r="BE187" s="232">
        <f>IF(N187="základní",J187,0)</f>
        <v>0</v>
      </c>
      <c r="BF187" s="232">
        <f>IF(N187="snížená",J187,0)</f>
        <v>0</v>
      </c>
      <c r="BG187" s="232">
        <f>IF(N187="zákl. přenesená",J187,0)</f>
        <v>0</v>
      </c>
      <c r="BH187" s="232">
        <f>IF(N187="sníž. přenesená",J187,0)</f>
        <v>0</v>
      </c>
      <c r="BI187" s="232">
        <f>IF(N187="nulová",J187,0)</f>
        <v>0</v>
      </c>
      <c r="BJ187" s="18" t="s">
        <v>85</v>
      </c>
      <c r="BK187" s="232">
        <f>ROUND(I187*H187,2)</f>
        <v>0</v>
      </c>
      <c r="BL187" s="18" t="s">
        <v>1167</v>
      </c>
      <c r="BM187" s="231" t="s">
        <v>1353</v>
      </c>
    </row>
    <row r="188" s="2" customFormat="1" ht="49.05" customHeight="1">
      <c r="A188" s="39"/>
      <c r="B188" s="40"/>
      <c r="C188" s="255" t="s">
        <v>525</v>
      </c>
      <c r="D188" s="255" t="s">
        <v>252</v>
      </c>
      <c r="E188" s="256" t="s">
        <v>1354</v>
      </c>
      <c r="F188" s="257" t="s">
        <v>1355</v>
      </c>
      <c r="G188" s="258" t="s">
        <v>248</v>
      </c>
      <c r="H188" s="259">
        <v>43</v>
      </c>
      <c r="I188" s="260"/>
      <c r="J188" s="261">
        <f>ROUND(I188*H188,2)</f>
        <v>0</v>
      </c>
      <c r="K188" s="257" t="s">
        <v>1</v>
      </c>
      <c r="L188" s="262"/>
      <c r="M188" s="263" t="s">
        <v>1</v>
      </c>
      <c r="N188" s="264" t="s">
        <v>42</v>
      </c>
      <c r="O188" s="92"/>
      <c r="P188" s="229">
        <f>O188*H188</f>
        <v>0</v>
      </c>
      <c r="Q188" s="229">
        <v>0</v>
      </c>
      <c r="R188" s="229">
        <f>Q188*H188</f>
        <v>0</v>
      </c>
      <c r="S188" s="229">
        <v>0</v>
      </c>
      <c r="T188" s="230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31" t="s">
        <v>1167</v>
      </c>
      <c r="AT188" s="231" t="s">
        <v>252</v>
      </c>
      <c r="AU188" s="231" t="s">
        <v>85</v>
      </c>
      <c r="AY188" s="18" t="s">
        <v>199</v>
      </c>
      <c r="BE188" s="232">
        <f>IF(N188="základní",J188,0)</f>
        <v>0</v>
      </c>
      <c r="BF188" s="232">
        <f>IF(N188="snížená",J188,0)</f>
        <v>0</v>
      </c>
      <c r="BG188" s="232">
        <f>IF(N188="zákl. přenesená",J188,0)</f>
        <v>0</v>
      </c>
      <c r="BH188" s="232">
        <f>IF(N188="sníž. přenesená",J188,0)</f>
        <v>0</v>
      </c>
      <c r="BI188" s="232">
        <f>IF(N188="nulová",J188,0)</f>
        <v>0</v>
      </c>
      <c r="BJ188" s="18" t="s">
        <v>85</v>
      </c>
      <c r="BK188" s="232">
        <f>ROUND(I188*H188,2)</f>
        <v>0</v>
      </c>
      <c r="BL188" s="18" t="s">
        <v>1167</v>
      </c>
      <c r="BM188" s="231" t="s">
        <v>1356</v>
      </c>
    </row>
    <row r="189" s="2" customFormat="1" ht="37.8" customHeight="1">
      <c r="A189" s="39"/>
      <c r="B189" s="40"/>
      <c r="C189" s="255" t="s">
        <v>529</v>
      </c>
      <c r="D189" s="255" t="s">
        <v>252</v>
      </c>
      <c r="E189" s="256" t="s">
        <v>1357</v>
      </c>
      <c r="F189" s="257" t="s">
        <v>1358</v>
      </c>
      <c r="G189" s="258" t="s">
        <v>248</v>
      </c>
      <c r="H189" s="259">
        <v>1</v>
      </c>
      <c r="I189" s="260"/>
      <c r="J189" s="261">
        <f>ROUND(I189*H189,2)</f>
        <v>0</v>
      </c>
      <c r="K189" s="257" t="s">
        <v>1</v>
      </c>
      <c r="L189" s="262"/>
      <c r="M189" s="263" t="s">
        <v>1</v>
      </c>
      <c r="N189" s="264" t="s">
        <v>42</v>
      </c>
      <c r="O189" s="92"/>
      <c r="P189" s="229">
        <f>O189*H189</f>
        <v>0</v>
      </c>
      <c r="Q189" s="229">
        <v>0</v>
      </c>
      <c r="R189" s="229">
        <f>Q189*H189</f>
        <v>0</v>
      </c>
      <c r="S189" s="229">
        <v>0</v>
      </c>
      <c r="T189" s="230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31" t="s">
        <v>1167</v>
      </c>
      <c r="AT189" s="231" t="s">
        <v>252</v>
      </c>
      <c r="AU189" s="231" t="s">
        <v>85</v>
      </c>
      <c r="AY189" s="18" t="s">
        <v>199</v>
      </c>
      <c r="BE189" s="232">
        <f>IF(N189="základní",J189,0)</f>
        <v>0</v>
      </c>
      <c r="BF189" s="232">
        <f>IF(N189="snížená",J189,0)</f>
        <v>0</v>
      </c>
      <c r="BG189" s="232">
        <f>IF(N189="zákl. přenesená",J189,0)</f>
        <v>0</v>
      </c>
      <c r="BH189" s="232">
        <f>IF(N189="sníž. přenesená",J189,0)</f>
        <v>0</v>
      </c>
      <c r="BI189" s="232">
        <f>IF(N189="nulová",J189,0)</f>
        <v>0</v>
      </c>
      <c r="BJ189" s="18" t="s">
        <v>85</v>
      </c>
      <c r="BK189" s="232">
        <f>ROUND(I189*H189,2)</f>
        <v>0</v>
      </c>
      <c r="BL189" s="18" t="s">
        <v>1167</v>
      </c>
      <c r="BM189" s="231" t="s">
        <v>1359</v>
      </c>
    </row>
    <row r="190" s="2" customFormat="1" ht="33" customHeight="1">
      <c r="A190" s="39"/>
      <c r="B190" s="40"/>
      <c r="C190" s="255" t="s">
        <v>533</v>
      </c>
      <c r="D190" s="255" t="s">
        <v>252</v>
      </c>
      <c r="E190" s="256" t="s">
        <v>1360</v>
      </c>
      <c r="F190" s="257" t="s">
        <v>1361</v>
      </c>
      <c r="G190" s="258" t="s">
        <v>248</v>
      </c>
      <c r="H190" s="259">
        <v>1</v>
      </c>
      <c r="I190" s="260"/>
      <c r="J190" s="261">
        <f>ROUND(I190*H190,2)</f>
        <v>0</v>
      </c>
      <c r="K190" s="257" t="s">
        <v>1</v>
      </c>
      <c r="L190" s="262"/>
      <c r="M190" s="263" t="s">
        <v>1</v>
      </c>
      <c r="N190" s="264" t="s">
        <v>42</v>
      </c>
      <c r="O190" s="92"/>
      <c r="P190" s="229">
        <f>O190*H190</f>
        <v>0</v>
      </c>
      <c r="Q190" s="229">
        <v>0</v>
      </c>
      <c r="R190" s="229">
        <f>Q190*H190</f>
        <v>0</v>
      </c>
      <c r="S190" s="229">
        <v>0</v>
      </c>
      <c r="T190" s="230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31" t="s">
        <v>1167</v>
      </c>
      <c r="AT190" s="231" t="s">
        <v>252</v>
      </c>
      <c r="AU190" s="231" t="s">
        <v>85</v>
      </c>
      <c r="AY190" s="18" t="s">
        <v>199</v>
      </c>
      <c r="BE190" s="232">
        <f>IF(N190="základní",J190,0)</f>
        <v>0</v>
      </c>
      <c r="BF190" s="232">
        <f>IF(N190="snížená",J190,0)</f>
        <v>0</v>
      </c>
      <c r="BG190" s="232">
        <f>IF(N190="zákl. přenesená",J190,0)</f>
        <v>0</v>
      </c>
      <c r="BH190" s="232">
        <f>IF(N190="sníž. přenesená",J190,0)</f>
        <v>0</v>
      </c>
      <c r="BI190" s="232">
        <f>IF(N190="nulová",J190,0)</f>
        <v>0</v>
      </c>
      <c r="BJ190" s="18" t="s">
        <v>85</v>
      </c>
      <c r="BK190" s="232">
        <f>ROUND(I190*H190,2)</f>
        <v>0</v>
      </c>
      <c r="BL190" s="18" t="s">
        <v>1167</v>
      </c>
      <c r="BM190" s="231" t="s">
        <v>1362</v>
      </c>
    </row>
    <row r="191" s="2" customFormat="1" ht="66.75" customHeight="1">
      <c r="A191" s="39"/>
      <c r="B191" s="40"/>
      <c r="C191" s="255" t="s">
        <v>537</v>
      </c>
      <c r="D191" s="255" t="s">
        <v>252</v>
      </c>
      <c r="E191" s="256" t="s">
        <v>1363</v>
      </c>
      <c r="F191" s="257" t="s">
        <v>1364</v>
      </c>
      <c r="G191" s="258" t="s">
        <v>248</v>
      </c>
      <c r="H191" s="259">
        <v>1</v>
      </c>
      <c r="I191" s="260"/>
      <c r="J191" s="261">
        <f>ROUND(I191*H191,2)</f>
        <v>0</v>
      </c>
      <c r="K191" s="257" t="s">
        <v>1</v>
      </c>
      <c r="L191" s="262"/>
      <c r="M191" s="263" t="s">
        <v>1</v>
      </c>
      <c r="N191" s="264" t="s">
        <v>42</v>
      </c>
      <c r="O191" s="92"/>
      <c r="P191" s="229">
        <f>O191*H191</f>
        <v>0</v>
      </c>
      <c r="Q191" s="229">
        <v>0</v>
      </c>
      <c r="R191" s="229">
        <f>Q191*H191</f>
        <v>0</v>
      </c>
      <c r="S191" s="229">
        <v>0</v>
      </c>
      <c r="T191" s="230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31" t="s">
        <v>1167</v>
      </c>
      <c r="AT191" s="231" t="s">
        <v>252</v>
      </c>
      <c r="AU191" s="231" t="s">
        <v>85</v>
      </c>
      <c r="AY191" s="18" t="s">
        <v>199</v>
      </c>
      <c r="BE191" s="232">
        <f>IF(N191="základní",J191,0)</f>
        <v>0</v>
      </c>
      <c r="BF191" s="232">
        <f>IF(N191="snížená",J191,0)</f>
        <v>0</v>
      </c>
      <c r="BG191" s="232">
        <f>IF(N191="zákl. přenesená",J191,0)</f>
        <v>0</v>
      </c>
      <c r="BH191" s="232">
        <f>IF(N191="sníž. přenesená",J191,0)</f>
        <v>0</v>
      </c>
      <c r="BI191" s="232">
        <f>IF(N191="nulová",J191,0)</f>
        <v>0</v>
      </c>
      <c r="BJ191" s="18" t="s">
        <v>85</v>
      </c>
      <c r="BK191" s="232">
        <f>ROUND(I191*H191,2)</f>
        <v>0</v>
      </c>
      <c r="BL191" s="18" t="s">
        <v>1167</v>
      </c>
      <c r="BM191" s="231" t="s">
        <v>1365</v>
      </c>
    </row>
    <row r="192" s="2" customFormat="1" ht="49.05" customHeight="1">
      <c r="A192" s="39"/>
      <c r="B192" s="40"/>
      <c r="C192" s="255" t="s">
        <v>543</v>
      </c>
      <c r="D192" s="255" t="s">
        <v>252</v>
      </c>
      <c r="E192" s="256" t="s">
        <v>1366</v>
      </c>
      <c r="F192" s="257" t="s">
        <v>1367</v>
      </c>
      <c r="G192" s="258" t="s">
        <v>248</v>
      </c>
      <c r="H192" s="259">
        <v>3</v>
      </c>
      <c r="I192" s="260"/>
      <c r="J192" s="261">
        <f>ROUND(I192*H192,2)</f>
        <v>0</v>
      </c>
      <c r="K192" s="257" t="s">
        <v>1</v>
      </c>
      <c r="L192" s="262"/>
      <c r="M192" s="263" t="s">
        <v>1</v>
      </c>
      <c r="N192" s="264" t="s">
        <v>42</v>
      </c>
      <c r="O192" s="92"/>
      <c r="P192" s="229">
        <f>O192*H192</f>
        <v>0</v>
      </c>
      <c r="Q192" s="229">
        <v>0</v>
      </c>
      <c r="R192" s="229">
        <f>Q192*H192</f>
        <v>0</v>
      </c>
      <c r="S192" s="229">
        <v>0</v>
      </c>
      <c r="T192" s="230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31" t="s">
        <v>1167</v>
      </c>
      <c r="AT192" s="231" t="s">
        <v>252</v>
      </c>
      <c r="AU192" s="231" t="s">
        <v>85</v>
      </c>
      <c r="AY192" s="18" t="s">
        <v>199</v>
      </c>
      <c r="BE192" s="232">
        <f>IF(N192="základní",J192,0)</f>
        <v>0</v>
      </c>
      <c r="BF192" s="232">
        <f>IF(N192="snížená",J192,0)</f>
        <v>0</v>
      </c>
      <c r="BG192" s="232">
        <f>IF(N192="zákl. přenesená",J192,0)</f>
        <v>0</v>
      </c>
      <c r="BH192" s="232">
        <f>IF(N192="sníž. přenesená",J192,0)</f>
        <v>0</v>
      </c>
      <c r="BI192" s="232">
        <f>IF(N192="nulová",J192,0)</f>
        <v>0</v>
      </c>
      <c r="BJ192" s="18" t="s">
        <v>85</v>
      </c>
      <c r="BK192" s="232">
        <f>ROUND(I192*H192,2)</f>
        <v>0</v>
      </c>
      <c r="BL192" s="18" t="s">
        <v>1167</v>
      </c>
      <c r="BM192" s="231" t="s">
        <v>1368</v>
      </c>
    </row>
    <row r="193" s="2" customFormat="1" ht="33" customHeight="1">
      <c r="A193" s="39"/>
      <c r="B193" s="40"/>
      <c r="C193" s="255" t="s">
        <v>549</v>
      </c>
      <c r="D193" s="255" t="s">
        <v>252</v>
      </c>
      <c r="E193" s="256" t="s">
        <v>1369</v>
      </c>
      <c r="F193" s="257" t="s">
        <v>1370</v>
      </c>
      <c r="G193" s="258" t="s">
        <v>248</v>
      </c>
      <c r="H193" s="259">
        <v>97</v>
      </c>
      <c r="I193" s="260"/>
      <c r="J193" s="261">
        <f>ROUND(I193*H193,2)</f>
        <v>0</v>
      </c>
      <c r="K193" s="257" t="s">
        <v>1</v>
      </c>
      <c r="L193" s="262"/>
      <c r="M193" s="263" t="s">
        <v>1</v>
      </c>
      <c r="N193" s="264" t="s">
        <v>42</v>
      </c>
      <c r="O193" s="92"/>
      <c r="P193" s="229">
        <f>O193*H193</f>
        <v>0</v>
      </c>
      <c r="Q193" s="229">
        <v>0</v>
      </c>
      <c r="R193" s="229">
        <f>Q193*H193</f>
        <v>0</v>
      </c>
      <c r="S193" s="229">
        <v>0</v>
      </c>
      <c r="T193" s="230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31" t="s">
        <v>1167</v>
      </c>
      <c r="AT193" s="231" t="s">
        <v>252</v>
      </c>
      <c r="AU193" s="231" t="s">
        <v>85</v>
      </c>
      <c r="AY193" s="18" t="s">
        <v>199</v>
      </c>
      <c r="BE193" s="232">
        <f>IF(N193="základní",J193,0)</f>
        <v>0</v>
      </c>
      <c r="BF193" s="232">
        <f>IF(N193="snížená",J193,0)</f>
        <v>0</v>
      </c>
      <c r="BG193" s="232">
        <f>IF(N193="zákl. přenesená",J193,0)</f>
        <v>0</v>
      </c>
      <c r="BH193" s="232">
        <f>IF(N193="sníž. přenesená",J193,0)</f>
        <v>0</v>
      </c>
      <c r="BI193" s="232">
        <f>IF(N193="nulová",J193,0)</f>
        <v>0</v>
      </c>
      <c r="BJ193" s="18" t="s">
        <v>85</v>
      </c>
      <c r="BK193" s="232">
        <f>ROUND(I193*H193,2)</f>
        <v>0</v>
      </c>
      <c r="BL193" s="18" t="s">
        <v>1167</v>
      </c>
      <c r="BM193" s="231" t="s">
        <v>1371</v>
      </c>
    </row>
    <row r="194" s="2" customFormat="1" ht="33" customHeight="1">
      <c r="A194" s="39"/>
      <c r="B194" s="40"/>
      <c r="C194" s="255" t="s">
        <v>555</v>
      </c>
      <c r="D194" s="255" t="s">
        <v>252</v>
      </c>
      <c r="E194" s="256" t="s">
        <v>1372</v>
      </c>
      <c r="F194" s="257" t="s">
        <v>1373</v>
      </c>
      <c r="G194" s="258" t="s">
        <v>248</v>
      </c>
      <c r="H194" s="259">
        <v>3</v>
      </c>
      <c r="I194" s="260"/>
      <c r="J194" s="261">
        <f>ROUND(I194*H194,2)</f>
        <v>0</v>
      </c>
      <c r="K194" s="257" t="s">
        <v>1</v>
      </c>
      <c r="L194" s="262"/>
      <c r="M194" s="263" t="s">
        <v>1</v>
      </c>
      <c r="N194" s="264" t="s">
        <v>42</v>
      </c>
      <c r="O194" s="92"/>
      <c r="P194" s="229">
        <f>O194*H194</f>
        <v>0</v>
      </c>
      <c r="Q194" s="229">
        <v>0</v>
      </c>
      <c r="R194" s="229">
        <f>Q194*H194</f>
        <v>0</v>
      </c>
      <c r="S194" s="229">
        <v>0</v>
      </c>
      <c r="T194" s="230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31" t="s">
        <v>1167</v>
      </c>
      <c r="AT194" s="231" t="s">
        <v>252</v>
      </c>
      <c r="AU194" s="231" t="s">
        <v>85</v>
      </c>
      <c r="AY194" s="18" t="s">
        <v>199</v>
      </c>
      <c r="BE194" s="232">
        <f>IF(N194="základní",J194,0)</f>
        <v>0</v>
      </c>
      <c r="BF194" s="232">
        <f>IF(N194="snížená",J194,0)</f>
        <v>0</v>
      </c>
      <c r="BG194" s="232">
        <f>IF(N194="zákl. přenesená",J194,0)</f>
        <v>0</v>
      </c>
      <c r="BH194" s="232">
        <f>IF(N194="sníž. přenesená",J194,0)</f>
        <v>0</v>
      </c>
      <c r="BI194" s="232">
        <f>IF(N194="nulová",J194,0)</f>
        <v>0</v>
      </c>
      <c r="BJ194" s="18" t="s">
        <v>85</v>
      </c>
      <c r="BK194" s="232">
        <f>ROUND(I194*H194,2)</f>
        <v>0</v>
      </c>
      <c r="BL194" s="18" t="s">
        <v>1167</v>
      </c>
      <c r="BM194" s="231" t="s">
        <v>1374</v>
      </c>
    </row>
    <row r="195" s="2" customFormat="1" ht="33" customHeight="1">
      <c r="A195" s="39"/>
      <c r="B195" s="40"/>
      <c r="C195" s="220" t="s">
        <v>561</v>
      </c>
      <c r="D195" s="220" t="s">
        <v>202</v>
      </c>
      <c r="E195" s="221" t="s">
        <v>1375</v>
      </c>
      <c r="F195" s="222" t="s">
        <v>1376</v>
      </c>
      <c r="G195" s="223" t="s">
        <v>248</v>
      </c>
      <c r="H195" s="224">
        <v>1</v>
      </c>
      <c r="I195" s="225"/>
      <c r="J195" s="226">
        <f>ROUND(I195*H195,2)</f>
        <v>0</v>
      </c>
      <c r="K195" s="222" t="s">
        <v>1</v>
      </c>
      <c r="L195" s="45"/>
      <c r="M195" s="227" t="s">
        <v>1</v>
      </c>
      <c r="N195" s="228" t="s">
        <v>42</v>
      </c>
      <c r="O195" s="92"/>
      <c r="P195" s="229">
        <f>O195*H195</f>
        <v>0</v>
      </c>
      <c r="Q195" s="229">
        <v>0</v>
      </c>
      <c r="R195" s="229">
        <f>Q195*H195</f>
        <v>0</v>
      </c>
      <c r="S195" s="229">
        <v>0</v>
      </c>
      <c r="T195" s="230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31" t="s">
        <v>1167</v>
      </c>
      <c r="AT195" s="231" t="s">
        <v>202</v>
      </c>
      <c r="AU195" s="231" t="s">
        <v>85</v>
      </c>
      <c r="AY195" s="18" t="s">
        <v>199</v>
      </c>
      <c r="BE195" s="232">
        <f>IF(N195="základní",J195,0)</f>
        <v>0</v>
      </c>
      <c r="BF195" s="232">
        <f>IF(N195="snížená",J195,0)</f>
        <v>0</v>
      </c>
      <c r="BG195" s="232">
        <f>IF(N195="zákl. přenesená",J195,0)</f>
        <v>0</v>
      </c>
      <c r="BH195" s="232">
        <f>IF(N195="sníž. přenesená",J195,0)</f>
        <v>0</v>
      </c>
      <c r="BI195" s="232">
        <f>IF(N195="nulová",J195,0)</f>
        <v>0</v>
      </c>
      <c r="BJ195" s="18" t="s">
        <v>85</v>
      </c>
      <c r="BK195" s="232">
        <f>ROUND(I195*H195,2)</f>
        <v>0</v>
      </c>
      <c r="BL195" s="18" t="s">
        <v>1167</v>
      </c>
      <c r="BM195" s="231" t="s">
        <v>1377</v>
      </c>
    </row>
    <row r="196" s="2" customFormat="1" ht="33" customHeight="1">
      <c r="A196" s="39"/>
      <c r="B196" s="40"/>
      <c r="C196" s="220" t="s">
        <v>490</v>
      </c>
      <c r="D196" s="220" t="s">
        <v>202</v>
      </c>
      <c r="E196" s="221" t="s">
        <v>1378</v>
      </c>
      <c r="F196" s="222" t="s">
        <v>1379</v>
      </c>
      <c r="G196" s="223" t="s">
        <v>248</v>
      </c>
      <c r="H196" s="224">
        <v>97</v>
      </c>
      <c r="I196" s="225"/>
      <c r="J196" s="226">
        <f>ROUND(I196*H196,2)</f>
        <v>0</v>
      </c>
      <c r="K196" s="222" t="s">
        <v>1</v>
      </c>
      <c r="L196" s="45"/>
      <c r="M196" s="227" t="s">
        <v>1</v>
      </c>
      <c r="N196" s="228" t="s">
        <v>42</v>
      </c>
      <c r="O196" s="92"/>
      <c r="P196" s="229">
        <f>O196*H196</f>
        <v>0</v>
      </c>
      <c r="Q196" s="229">
        <v>0</v>
      </c>
      <c r="R196" s="229">
        <f>Q196*H196</f>
        <v>0</v>
      </c>
      <c r="S196" s="229">
        <v>0</v>
      </c>
      <c r="T196" s="230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31" t="s">
        <v>1167</v>
      </c>
      <c r="AT196" s="231" t="s">
        <v>202</v>
      </c>
      <c r="AU196" s="231" t="s">
        <v>85</v>
      </c>
      <c r="AY196" s="18" t="s">
        <v>199</v>
      </c>
      <c r="BE196" s="232">
        <f>IF(N196="základní",J196,0)</f>
        <v>0</v>
      </c>
      <c r="BF196" s="232">
        <f>IF(N196="snížená",J196,0)</f>
        <v>0</v>
      </c>
      <c r="BG196" s="232">
        <f>IF(N196="zákl. přenesená",J196,0)</f>
        <v>0</v>
      </c>
      <c r="BH196" s="232">
        <f>IF(N196="sníž. přenesená",J196,0)</f>
        <v>0</v>
      </c>
      <c r="BI196" s="232">
        <f>IF(N196="nulová",J196,0)</f>
        <v>0</v>
      </c>
      <c r="BJ196" s="18" t="s">
        <v>85</v>
      </c>
      <c r="BK196" s="232">
        <f>ROUND(I196*H196,2)</f>
        <v>0</v>
      </c>
      <c r="BL196" s="18" t="s">
        <v>1167</v>
      </c>
      <c r="BM196" s="231" t="s">
        <v>1380</v>
      </c>
    </row>
    <row r="197" s="2" customFormat="1" ht="37.8" customHeight="1">
      <c r="A197" s="39"/>
      <c r="B197" s="40"/>
      <c r="C197" s="220" t="s">
        <v>584</v>
      </c>
      <c r="D197" s="220" t="s">
        <v>202</v>
      </c>
      <c r="E197" s="221" t="s">
        <v>1381</v>
      </c>
      <c r="F197" s="222" t="s">
        <v>1382</v>
      </c>
      <c r="G197" s="223" t="s">
        <v>248</v>
      </c>
      <c r="H197" s="224">
        <v>3</v>
      </c>
      <c r="I197" s="225"/>
      <c r="J197" s="226">
        <f>ROUND(I197*H197,2)</f>
        <v>0</v>
      </c>
      <c r="K197" s="222" t="s">
        <v>1</v>
      </c>
      <c r="L197" s="45"/>
      <c r="M197" s="227" t="s">
        <v>1</v>
      </c>
      <c r="N197" s="228" t="s">
        <v>42</v>
      </c>
      <c r="O197" s="92"/>
      <c r="P197" s="229">
        <f>O197*H197</f>
        <v>0</v>
      </c>
      <c r="Q197" s="229">
        <v>0</v>
      </c>
      <c r="R197" s="229">
        <f>Q197*H197</f>
        <v>0</v>
      </c>
      <c r="S197" s="229">
        <v>0</v>
      </c>
      <c r="T197" s="230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31" t="s">
        <v>1167</v>
      </c>
      <c r="AT197" s="231" t="s">
        <v>202</v>
      </c>
      <c r="AU197" s="231" t="s">
        <v>85</v>
      </c>
      <c r="AY197" s="18" t="s">
        <v>199</v>
      </c>
      <c r="BE197" s="232">
        <f>IF(N197="základní",J197,0)</f>
        <v>0</v>
      </c>
      <c r="BF197" s="232">
        <f>IF(N197="snížená",J197,0)</f>
        <v>0</v>
      </c>
      <c r="BG197" s="232">
        <f>IF(N197="zákl. přenesená",J197,0)</f>
        <v>0</v>
      </c>
      <c r="BH197" s="232">
        <f>IF(N197="sníž. přenesená",J197,0)</f>
        <v>0</v>
      </c>
      <c r="BI197" s="232">
        <f>IF(N197="nulová",J197,0)</f>
        <v>0</v>
      </c>
      <c r="BJ197" s="18" t="s">
        <v>85</v>
      </c>
      <c r="BK197" s="232">
        <f>ROUND(I197*H197,2)</f>
        <v>0</v>
      </c>
      <c r="BL197" s="18" t="s">
        <v>1167</v>
      </c>
      <c r="BM197" s="231" t="s">
        <v>1383</v>
      </c>
    </row>
    <row r="198" s="2" customFormat="1" ht="101.25" customHeight="1">
      <c r="A198" s="39"/>
      <c r="B198" s="40"/>
      <c r="C198" s="220" t="s">
        <v>593</v>
      </c>
      <c r="D198" s="220" t="s">
        <v>202</v>
      </c>
      <c r="E198" s="221" t="s">
        <v>1384</v>
      </c>
      <c r="F198" s="222" t="s">
        <v>1385</v>
      </c>
      <c r="G198" s="223" t="s">
        <v>248</v>
      </c>
      <c r="H198" s="224">
        <v>1</v>
      </c>
      <c r="I198" s="225"/>
      <c r="J198" s="226">
        <f>ROUND(I198*H198,2)</f>
        <v>0</v>
      </c>
      <c r="K198" s="222" t="s">
        <v>1</v>
      </c>
      <c r="L198" s="45"/>
      <c r="M198" s="227" t="s">
        <v>1</v>
      </c>
      <c r="N198" s="228" t="s">
        <v>42</v>
      </c>
      <c r="O198" s="92"/>
      <c r="P198" s="229">
        <f>O198*H198</f>
        <v>0</v>
      </c>
      <c r="Q198" s="229">
        <v>0</v>
      </c>
      <c r="R198" s="229">
        <f>Q198*H198</f>
        <v>0</v>
      </c>
      <c r="S198" s="229">
        <v>0</v>
      </c>
      <c r="T198" s="230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31" t="s">
        <v>1167</v>
      </c>
      <c r="AT198" s="231" t="s">
        <v>202</v>
      </c>
      <c r="AU198" s="231" t="s">
        <v>85</v>
      </c>
      <c r="AY198" s="18" t="s">
        <v>199</v>
      </c>
      <c r="BE198" s="232">
        <f>IF(N198="základní",J198,0)</f>
        <v>0</v>
      </c>
      <c r="BF198" s="232">
        <f>IF(N198="snížená",J198,0)</f>
        <v>0</v>
      </c>
      <c r="BG198" s="232">
        <f>IF(N198="zákl. přenesená",J198,0)</f>
        <v>0</v>
      </c>
      <c r="BH198" s="232">
        <f>IF(N198="sníž. přenesená",J198,0)</f>
        <v>0</v>
      </c>
      <c r="BI198" s="232">
        <f>IF(N198="nulová",J198,0)</f>
        <v>0</v>
      </c>
      <c r="BJ198" s="18" t="s">
        <v>85</v>
      </c>
      <c r="BK198" s="232">
        <f>ROUND(I198*H198,2)</f>
        <v>0</v>
      </c>
      <c r="BL198" s="18" t="s">
        <v>1167</v>
      </c>
      <c r="BM198" s="231" t="s">
        <v>1386</v>
      </c>
    </row>
    <row r="199" s="2" customFormat="1" ht="114.9" customHeight="1">
      <c r="A199" s="39"/>
      <c r="B199" s="40"/>
      <c r="C199" s="220" t="s">
        <v>599</v>
      </c>
      <c r="D199" s="220" t="s">
        <v>202</v>
      </c>
      <c r="E199" s="221" t="s">
        <v>1387</v>
      </c>
      <c r="F199" s="222" t="s">
        <v>1388</v>
      </c>
      <c r="G199" s="223" t="s">
        <v>248</v>
      </c>
      <c r="H199" s="224">
        <v>1</v>
      </c>
      <c r="I199" s="225"/>
      <c r="J199" s="226">
        <f>ROUND(I199*H199,2)</f>
        <v>0</v>
      </c>
      <c r="K199" s="222" t="s">
        <v>1</v>
      </c>
      <c r="L199" s="45"/>
      <c r="M199" s="227" t="s">
        <v>1</v>
      </c>
      <c r="N199" s="228" t="s">
        <v>42</v>
      </c>
      <c r="O199" s="92"/>
      <c r="P199" s="229">
        <f>O199*H199</f>
        <v>0</v>
      </c>
      <c r="Q199" s="229">
        <v>0</v>
      </c>
      <c r="R199" s="229">
        <f>Q199*H199</f>
        <v>0</v>
      </c>
      <c r="S199" s="229">
        <v>0</v>
      </c>
      <c r="T199" s="230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31" t="s">
        <v>1167</v>
      </c>
      <c r="AT199" s="231" t="s">
        <v>202</v>
      </c>
      <c r="AU199" s="231" t="s">
        <v>85</v>
      </c>
      <c r="AY199" s="18" t="s">
        <v>199</v>
      </c>
      <c r="BE199" s="232">
        <f>IF(N199="základní",J199,0)</f>
        <v>0</v>
      </c>
      <c r="BF199" s="232">
        <f>IF(N199="snížená",J199,0)</f>
        <v>0</v>
      </c>
      <c r="BG199" s="232">
        <f>IF(N199="zákl. přenesená",J199,0)</f>
        <v>0</v>
      </c>
      <c r="BH199" s="232">
        <f>IF(N199="sníž. přenesená",J199,0)</f>
        <v>0</v>
      </c>
      <c r="BI199" s="232">
        <f>IF(N199="nulová",J199,0)</f>
        <v>0</v>
      </c>
      <c r="BJ199" s="18" t="s">
        <v>85</v>
      </c>
      <c r="BK199" s="232">
        <f>ROUND(I199*H199,2)</f>
        <v>0</v>
      </c>
      <c r="BL199" s="18" t="s">
        <v>1167</v>
      </c>
      <c r="BM199" s="231" t="s">
        <v>1389</v>
      </c>
    </row>
    <row r="200" s="2" customFormat="1" ht="62.7" customHeight="1">
      <c r="A200" s="39"/>
      <c r="B200" s="40"/>
      <c r="C200" s="220" t="s">
        <v>610</v>
      </c>
      <c r="D200" s="220" t="s">
        <v>202</v>
      </c>
      <c r="E200" s="221" t="s">
        <v>1390</v>
      </c>
      <c r="F200" s="222" t="s">
        <v>1391</v>
      </c>
      <c r="G200" s="223" t="s">
        <v>248</v>
      </c>
      <c r="H200" s="224">
        <v>1</v>
      </c>
      <c r="I200" s="225"/>
      <c r="J200" s="226">
        <f>ROUND(I200*H200,2)</f>
        <v>0</v>
      </c>
      <c r="K200" s="222" t="s">
        <v>1</v>
      </c>
      <c r="L200" s="45"/>
      <c r="M200" s="227" t="s">
        <v>1</v>
      </c>
      <c r="N200" s="228" t="s">
        <v>42</v>
      </c>
      <c r="O200" s="92"/>
      <c r="P200" s="229">
        <f>O200*H200</f>
        <v>0</v>
      </c>
      <c r="Q200" s="229">
        <v>0</v>
      </c>
      <c r="R200" s="229">
        <f>Q200*H200</f>
        <v>0</v>
      </c>
      <c r="S200" s="229">
        <v>0</v>
      </c>
      <c r="T200" s="230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31" t="s">
        <v>1167</v>
      </c>
      <c r="AT200" s="231" t="s">
        <v>202</v>
      </c>
      <c r="AU200" s="231" t="s">
        <v>85</v>
      </c>
      <c r="AY200" s="18" t="s">
        <v>199</v>
      </c>
      <c r="BE200" s="232">
        <f>IF(N200="základní",J200,0)</f>
        <v>0</v>
      </c>
      <c r="BF200" s="232">
        <f>IF(N200="snížená",J200,0)</f>
        <v>0</v>
      </c>
      <c r="BG200" s="232">
        <f>IF(N200="zákl. přenesená",J200,0)</f>
        <v>0</v>
      </c>
      <c r="BH200" s="232">
        <f>IF(N200="sníž. přenesená",J200,0)</f>
        <v>0</v>
      </c>
      <c r="BI200" s="232">
        <f>IF(N200="nulová",J200,0)</f>
        <v>0</v>
      </c>
      <c r="BJ200" s="18" t="s">
        <v>85</v>
      </c>
      <c r="BK200" s="232">
        <f>ROUND(I200*H200,2)</f>
        <v>0</v>
      </c>
      <c r="BL200" s="18" t="s">
        <v>1167</v>
      </c>
      <c r="BM200" s="231" t="s">
        <v>1392</v>
      </c>
    </row>
    <row r="201" s="2" customFormat="1" ht="44.25" customHeight="1">
      <c r="A201" s="39"/>
      <c r="B201" s="40"/>
      <c r="C201" s="220" t="s">
        <v>617</v>
      </c>
      <c r="D201" s="220" t="s">
        <v>202</v>
      </c>
      <c r="E201" s="221" t="s">
        <v>1393</v>
      </c>
      <c r="F201" s="222" t="s">
        <v>1394</v>
      </c>
      <c r="G201" s="223" t="s">
        <v>248</v>
      </c>
      <c r="H201" s="224">
        <v>1</v>
      </c>
      <c r="I201" s="225"/>
      <c r="J201" s="226">
        <f>ROUND(I201*H201,2)</f>
        <v>0</v>
      </c>
      <c r="K201" s="222" t="s">
        <v>1</v>
      </c>
      <c r="L201" s="45"/>
      <c r="M201" s="227" t="s">
        <v>1</v>
      </c>
      <c r="N201" s="228" t="s">
        <v>42</v>
      </c>
      <c r="O201" s="92"/>
      <c r="P201" s="229">
        <f>O201*H201</f>
        <v>0</v>
      </c>
      <c r="Q201" s="229">
        <v>0</v>
      </c>
      <c r="R201" s="229">
        <f>Q201*H201</f>
        <v>0</v>
      </c>
      <c r="S201" s="229">
        <v>0</v>
      </c>
      <c r="T201" s="230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31" t="s">
        <v>1167</v>
      </c>
      <c r="AT201" s="231" t="s">
        <v>202</v>
      </c>
      <c r="AU201" s="231" t="s">
        <v>85</v>
      </c>
      <c r="AY201" s="18" t="s">
        <v>199</v>
      </c>
      <c r="BE201" s="232">
        <f>IF(N201="základní",J201,0)</f>
        <v>0</v>
      </c>
      <c r="BF201" s="232">
        <f>IF(N201="snížená",J201,0)</f>
        <v>0</v>
      </c>
      <c r="BG201" s="232">
        <f>IF(N201="zákl. přenesená",J201,0)</f>
        <v>0</v>
      </c>
      <c r="BH201" s="232">
        <f>IF(N201="sníž. přenesená",J201,0)</f>
        <v>0</v>
      </c>
      <c r="BI201" s="232">
        <f>IF(N201="nulová",J201,0)</f>
        <v>0</v>
      </c>
      <c r="BJ201" s="18" t="s">
        <v>85</v>
      </c>
      <c r="BK201" s="232">
        <f>ROUND(I201*H201,2)</f>
        <v>0</v>
      </c>
      <c r="BL201" s="18" t="s">
        <v>1167</v>
      </c>
      <c r="BM201" s="231" t="s">
        <v>1395</v>
      </c>
    </row>
    <row r="202" s="2" customFormat="1" ht="37.8" customHeight="1">
      <c r="A202" s="39"/>
      <c r="B202" s="40"/>
      <c r="C202" s="220" t="s">
        <v>622</v>
      </c>
      <c r="D202" s="220" t="s">
        <v>202</v>
      </c>
      <c r="E202" s="221" t="s">
        <v>1396</v>
      </c>
      <c r="F202" s="222" t="s">
        <v>1397</v>
      </c>
      <c r="G202" s="223" t="s">
        <v>248</v>
      </c>
      <c r="H202" s="224">
        <v>56</v>
      </c>
      <c r="I202" s="225"/>
      <c r="J202" s="226">
        <f>ROUND(I202*H202,2)</f>
        <v>0</v>
      </c>
      <c r="K202" s="222" t="s">
        <v>1</v>
      </c>
      <c r="L202" s="45"/>
      <c r="M202" s="227" t="s">
        <v>1</v>
      </c>
      <c r="N202" s="228" t="s">
        <v>42</v>
      </c>
      <c r="O202" s="92"/>
      <c r="P202" s="229">
        <f>O202*H202</f>
        <v>0</v>
      </c>
      <c r="Q202" s="229">
        <v>0</v>
      </c>
      <c r="R202" s="229">
        <f>Q202*H202</f>
        <v>0</v>
      </c>
      <c r="S202" s="229">
        <v>0</v>
      </c>
      <c r="T202" s="230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31" t="s">
        <v>1167</v>
      </c>
      <c r="AT202" s="231" t="s">
        <v>202</v>
      </c>
      <c r="AU202" s="231" t="s">
        <v>85</v>
      </c>
      <c r="AY202" s="18" t="s">
        <v>199</v>
      </c>
      <c r="BE202" s="232">
        <f>IF(N202="základní",J202,0)</f>
        <v>0</v>
      </c>
      <c r="BF202" s="232">
        <f>IF(N202="snížená",J202,0)</f>
        <v>0</v>
      </c>
      <c r="BG202" s="232">
        <f>IF(N202="zákl. přenesená",J202,0)</f>
        <v>0</v>
      </c>
      <c r="BH202" s="232">
        <f>IF(N202="sníž. přenesená",J202,0)</f>
        <v>0</v>
      </c>
      <c r="BI202" s="232">
        <f>IF(N202="nulová",J202,0)</f>
        <v>0</v>
      </c>
      <c r="BJ202" s="18" t="s">
        <v>85</v>
      </c>
      <c r="BK202" s="232">
        <f>ROUND(I202*H202,2)</f>
        <v>0</v>
      </c>
      <c r="BL202" s="18" t="s">
        <v>1167</v>
      </c>
      <c r="BM202" s="231" t="s">
        <v>1398</v>
      </c>
    </row>
    <row r="203" s="2" customFormat="1" ht="49.05" customHeight="1">
      <c r="A203" s="39"/>
      <c r="B203" s="40"/>
      <c r="C203" s="220" t="s">
        <v>628</v>
      </c>
      <c r="D203" s="220" t="s">
        <v>202</v>
      </c>
      <c r="E203" s="221" t="s">
        <v>1399</v>
      </c>
      <c r="F203" s="222" t="s">
        <v>1400</v>
      </c>
      <c r="G203" s="223" t="s">
        <v>248</v>
      </c>
      <c r="H203" s="224">
        <v>1</v>
      </c>
      <c r="I203" s="225"/>
      <c r="J203" s="226">
        <f>ROUND(I203*H203,2)</f>
        <v>0</v>
      </c>
      <c r="K203" s="222" t="s">
        <v>1</v>
      </c>
      <c r="L203" s="45"/>
      <c r="M203" s="227" t="s">
        <v>1</v>
      </c>
      <c r="N203" s="228" t="s">
        <v>42</v>
      </c>
      <c r="O203" s="92"/>
      <c r="P203" s="229">
        <f>O203*H203</f>
        <v>0</v>
      </c>
      <c r="Q203" s="229">
        <v>0</v>
      </c>
      <c r="R203" s="229">
        <f>Q203*H203</f>
        <v>0</v>
      </c>
      <c r="S203" s="229">
        <v>0</v>
      </c>
      <c r="T203" s="230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31" t="s">
        <v>1167</v>
      </c>
      <c r="AT203" s="231" t="s">
        <v>202</v>
      </c>
      <c r="AU203" s="231" t="s">
        <v>85</v>
      </c>
      <c r="AY203" s="18" t="s">
        <v>199</v>
      </c>
      <c r="BE203" s="232">
        <f>IF(N203="základní",J203,0)</f>
        <v>0</v>
      </c>
      <c r="BF203" s="232">
        <f>IF(N203="snížená",J203,0)</f>
        <v>0</v>
      </c>
      <c r="BG203" s="232">
        <f>IF(N203="zákl. přenesená",J203,0)</f>
        <v>0</v>
      </c>
      <c r="BH203" s="232">
        <f>IF(N203="sníž. přenesená",J203,0)</f>
        <v>0</v>
      </c>
      <c r="BI203" s="232">
        <f>IF(N203="nulová",J203,0)</f>
        <v>0</v>
      </c>
      <c r="BJ203" s="18" t="s">
        <v>85</v>
      </c>
      <c r="BK203" s="232">
        <f>ROUND(I203*H203,2)</f>
        <v>0</v>
      </c>
      <c r="BL203" s="18" t="s">
        <v>1167</v>
      </c>
      <c r="BM203" s="231" t="s">
        <v>1401</v>
      </c>
    </row>
    <row r="204" s="2" customFormat="1" ht="49.05" customHeight="1">
      <c r="A204" s="39"/>
      <c r="B204" s="40"/>
      <c r="C204" s="220" t="s">
        <v>632</v>
      </c>
      <c r="D204" s="220" t="s">
        <v>202</v>
      </c>
      <c r="E204" s="221" t="s">
        <v>1402</v>
      </c>
      <c r="F204" s="222" t="s">
        <v>1403</v>
      </c>
      <c r="G204" s="223" t="s">
        <v>1093</v>
      </c>
      <c r="H204" s="224">
        <v>120</v>
      </c>
      <c r="I204" s="225"/>
      <c r="J204" s="226">
        <f>ROUND(I204*H204,2)</f>
        <v>0</v>
      </c>
      <c r="K204" s="222" t="s">
        <v>1</v>
      </c>
      <c r="L204" s="45"/>
      <c r="M204" s="227" t="s">
        <v>1</v>
      </c>
      <c r="N204" s="228" t="s">
        <v>42</v>
      </c>
      <c r="O204" s="92"/>
      <c r="P204" s="229">
        <f>O204*H204</f>
        <v>0</v>
      </c>
      <c r="Q204" s="229">
        <v>0</v>
      </c>
      <c r="R204" s="229">
        <f>Q204*H204</f>
        <v>0</v>
      </c>
      <c r="S204" s="229">
        <v>0</v>
      </c>
      <c r="T204" s="230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31" t="s">
        <v>1167</v>
      </c>
      <c r="AT204" s="231" t="s">
        <v>202</v>
      </c>
      <c r="AU204" s="231" t="s">
        <v>85</v>
      </c>
      <c r="AY204" s="18" t="s">
        <v>199</v>
      </c>
      <c r="BE204" s="232">
        <f>IF(N204="základní",J204,0)</f>
        <v>0</v>
      </c>
      <c r="BF204" s="232">
        <f>IF(N204="snížená",J204,0)</f>
        <v>0</v>
      </c>
      <c r="BG204" s="232">
        <f>IF(N204="zákl. přenesená",J204,0)</f>
        <v>0</v>
      </c>
      <c r="BH204" s="232">
        <f>IF(N204="sníž. přenesená",J204,0)</f>
        <v>0</v>
      </c>
      <c r="BI204" s="232">
        <f>IF(N204="nulová",J204,0)</f>
        <v>0</v>
      </c>
      <c r="BJ204" s="18" t="s">
        <v>85</v>
      </c>
      <c r="BK204" s="232">
        <f>ROUND(I204*H204,2)</f>
        <v>0</v>
      </c>
      <c r="BL204" s="18" t="s">
        <v>1167</v>
      </c>
      <c r="BM204" s="231" t="s">
        <v>1404</v>
      </c>
    </row>
    <row r="205" s="2" customFormat="1" ht="37.8" customHeight="1">
      <c r="A205" s="39"/>
      <c r="B205" s="40"/>
      <c r="C205" s="220" t="s">
        <v>637</v>
      </c>
      <c r="D205" s="220" t="s">
        <v>202</v>
      </c>
      <c r="E205" s="221" t="s">
        <v>1405</v>
      </c>
      <c r="F205" s="222" t="s">
        <v>1406</v>
      </c>
      <c r="G205" s="223" t="s">
        <v>1093</v>
      </c>
      <c r="H205" s="224">
        <v>36</v>
      </c>
      <c r="I205" s="225"/>
      <c r="J205" s="226">
        <f>ROUND(I205*H205,2)</f>
        <v>0</v>
      </c>
      <c r="K205" s="222" t="s">
        <v>1</v>
      </c>
      <c r="L205" s="45"/>
      <c r="M205" s="299" t="s">
        <v>1</v>
      </c>
      <c r="N205" s="300" t="s">
        <v>42</v>
      </c>
      <c r="O205" s="296"/>
      <c r="P205" s="297">
        <f>O205*H205</f>
        <v>0</v>
      </c>
      <c r="Q205" s="297">
        <v>0</v>
      </c>
      <c r="R205" s="297">
        <f>Q205*H205</f>
        <v>0</v>
      </c>
      <c r="S205" s="297">
        <v>0</v>
      </c>
      <c r="T205" s="298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31" t="s">
        <v>1167</v>
      </c>
      <c r="AT205" s="231" t="s">
        <v>202</v>
      </c>
      <c r="AU205" s="231" t="s">
        <v>85</v>
      </c>
      <c r="AY205" s="18" t="s">
        <v>199</v>
      </c>
      <c r="BE205" s="232">
        <f>IF(N205="základní",J205,0)</f>
        <v>0</v>
      </c>
      <c r="BF205" s="232">
        <f>IF(N205="snížená",J205,0)</f>
        <v>0</v>
      </c>
      <c r="BG205" s="232">
        <f>IF(N205="zákl. přenesená",J205,0)</f>
        <v>0</v>
      </c>
      <c r="BH205" s="232">
        <f>IF(N205="sníž. přenesená",J205,0)</f>
        <v>0</v>
      </c>
      <c r="BI205" s="232">
        <f>IF(N205="nulová",J205,0)</f>
        <v>0</v>
      </c>
      <c r="BJ205" s="18" t="s">
        <v>85</v>
      </c>
      <c r="BK205" s="232">
        <f>ROUND(I205*H205,2)</f>
        <v>0</v>
      </c>
      <c r="BL205" s="18" t="s">
        <v>1167</v>
      </c>
      <c r="BM205" s="231" t="s">
        <v>1407</v>
      </c>
    </row>
    <row r="206" s="2" customFormat="1" ht="6.96" customHeight="1">
      <c r="A206" s="39"/>
      <c r="B206" s="67"/>
      <c r="C206" s="68"/>
      <c r="D206" s="68"/>
      <c r="E206" s="68"/>
      <c r="F206" s="68"/>
      <c r="G206" s="68"/>
      <c r="H206" s="68"/>
      <c r="I206" s="68"/>
      <c r="J206" s="68"/>
      <c r="K206" s="68"/>
      <c r="L206" s="45"/>
      <c r="M206" s="39"/>
      <c r="O206" s="39"/>
      <c r="P206" s="39"/>
      <c r="Q206" s="39"/>
      <c r="R206" s="39"/>
      <c r="S206" s="39"/>
      <c r="T206" s="39"/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</row>
  </sheetData>
  <sheetProtection sheet="1" autoFilter="0" formatColumns="0" formatRows="0" objects="1" scenarios="1" spinCount="100000" saltValue="4Wxj7ygnYT4qgiiO39cYn5OUBftynZkd2i1Ww6MxXvvX5faRF9ns0EiIPlQH1xPk1L0qI2gop/N6xuUaOI6NGw==" hashValue="83fDMyC58Ong5iwiiyi5RurreplM578fSysKTpi40K/B06YDpP4NWapxhO23iUGFVKPNMQuvUdCTupaGdwsAcA==" algorithmName="SHA-512" password="CC35"/>
  <autoFilter ref="C122:K205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96</v>
      </c>
      <c r="AZ2" s="137" t="s">
        <v>140</v>
      </c>
      <c r="BA2" s="137" t="s">
        <v>1408</v>
      </c>
      <c r="BB2" s="137" t="s">
        <v>1</v>
      </c>
      <c r="BC2" s="137" t="s">
        <v>1409</v>
      </c>
      <c r="BD2" s="137" t="s">
        <v>109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1"/>
      <c r="AT3" s="18" t="s">
        <v>87</v>
      </c>
      <c r="AZ3" s="137" t="s">
        <v>134</v>
      </c>
      <c r="BA3" s="137" t="s">
        <v>1410</v>
      </c>
      <c r="BB3" s="137" t="s">
        <v>1</v>
      </c>
      <c r="BC3" s="137" t="s">
        <v>1411</v>
      </c>
      <c r="BD3" s="137" t="s">
        <v>109</v>
      </c>
    </row>
    <row r="4" s="1" customFormat="1" ht="24.96" customHeight="1">
      <c r="B4" s="21"/>
      <c r="D4" s="140" t="s">
        <v>113</v>
      </c>
      <c r="L4" s="21"/>
      <c r="M4" s="141" t="s">
        <v>10</v>
      </c>
      <c r="AT4" s="18" t="s">
        <v>4</v>
      </c>
      <c r="AZ4" s="137" t="s">
        <v>131</v>
      </c>
      <c r="BA4" s="137" t="s">
        <v>124</v>
      </c>
      <c r="BB4" s="137" t="s">
        <v>1</v>
      </c>
      <c r="BC4" s="137" t="s">
        <v>1412</v>
      </c>
      <c r="BD4" s="137" t="s">
        <v>109</v>
      </c>
    </row>
    <row r="5" s="1" customFormat="1" ht="6.96" customHeight="1">
      <c r="B5" s="21"/>
      <c r="L5" s="21"/>
      <c r="AZ5" s="137" t="s">
        <v>127</v>
      </c>
      <c r="BA5" s="137" t="s">
        <v>1413</v>
      </c>
      <c r="BB5" s="137" t="s">
        <v>1</v>
      </c>
      <c r="BC5" s="137" t="s">
        <v>1414</v>
      </c>
      <c r="BD5" s="137" t="s">
        <v>109</v>
      </c>
    </row>
    <row r="6" s="1" customFormat="1" ht="12" customHeight="1">
      <c r="B6" s="21"/>
      <c r="D6" s="142" t="s">
        <v>16</v>
      </c>
      <c r="L6" s="21"/>
      <c r="AZ6" s="137" t="s">
        <v>1415</v>
      </c>
      <c r="BA6" s="137" t="s">
        <v>1416</v>
      </c>
      <c r="BB6" s="137" t="s">
        <v>1</v>
      </c>
      <c r="BC6" s="137" t="s">
        <v>1417</v>
      </c>
      <c r="BD6" s="137" t="s">
        <v>109</v>
      </c>
    </row>
    <row r="7" s="1" customFormat="1" ht="16.5" customHeight="1">
      <c r="B7" s="21"/>
      <c r="E7" s="143" t="str">
        <f>'Rekapitulace stavby'!K6</f>
        <v>Brno Kounicova ADM-oprava kanceláří 2NP (SMT+ST Brno)</v>
      </c>
      <c r="F7" s="142"/>
      <c r="G7" s="142"/>
      <c r="H7" s="142"/>
      <c r="L7" s="21"/>
      <c r="AZ7" s="137" t="s">
        <v>114</v>
      </c>
      <c r="BA7" s="137" t="s">
        <v>1418</v>
      </c>
      <c r="BB7" s="137" t="s">
        <v>1</v>
      </c>
      <c r="BC7" s="137" t="s">
        <v>1419</v>
      </c>
      <c r="BD7" s="137" t="s">
        <v>109</v>
      </c>
    </row>
    <row r="8" s="2" customFormat="1" ht="12" customHeight="1">
      <c r="A8" s="39"/>
      <c r="B8" s="45"/>
      <c r="C8" s="39"/>
      <c r="D8" s="142" t="s">
        <v>126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  <c r="AZ8" s="137" t="s">
        <v>143</v>
      </c>
      <c r="BA8" s="137" t="s">
        <v>1420</v>
      </c>
      <c r="BB8" s="137" t="s">
        <v>1</v>
      </c>
      <c r="BC8" s="137" t="s">
        <v>1421</v>
      </c>
      <c r="BD8" s="137" t="s">
        <v>109</v>
      </c>
    </row>
    <row r="9" s="2" customFormat="1" ht="16.5" customHeight="1">
      <c r="A9" s="39"/>
      <c r="B9" s="45"/>
      <c r="C9" s="39"/>
      <c r="D9" s="39"/>
      <c r="E9" s="144" t="s">
        <v>1422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  <c r="AZ9" s="137" t="s">
        <v>137</v>
      </c>
      <c r="BA9" s="137" t="s">
        <v>1423</v>
      </c>
      <c r="BB9" s="137" t="s">
        <v>1</v>
      </c>
      <c r="BC9" s="137" t="s">
        <v>1424</v>
      </c>
      <c r="BD9" s="137" t="s">
        <v>109</v>
      </c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Z10" s="137" t="s">
        <v>1425</v>
      </c>
      <c r="BA10" s="137" t="s">
        <v>1426</v>
      </c>
      <c r="BB10" s="137" t="s">
        <v>1</v>
      </c>
      <c r="BC10" s="137" t="s">
        <v>1427</v>
      </c>
      <c r="BD10" s="137" t="s">
        <v>109</v>
      </c>
    </row>
    <row r="11" s="2" customFormat="1" ht="12" customHeight="1">
      <c r="A11" s="39"/>
      <c r="B11" s="45"/>
      <c r="C11" s="39"/>
      <c r="D11" s="142" t="s">
        <v>18</v>
      </c>
      <c r="E11" s="39"/>
      <c r="F11" s="145" t="s">
        <v>1</v>
      </c>
      <c r="G11" s="39"/>
      <c r="H11" s="39"/>
      <c r="I11" s="142" t="s">
        <v>19</v>
      </c>
      <c r="J11" s="145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  <c r="AZ11" s="137" t="s">
        <v>106</v>
      </c>
      <c r="BA11" s="137" t="s">
        <v>1428</v>
      </c>
      <c r="BB11" s="137" t="s">
        <v>1</v>
      </c>
      <c r="BC11" s="137" t="s">
        <v>1409</v>
      </c>
      <c r="BD11" s="137" t="s">
        <v>109</v>
      </c>
    </row>
    <row r="12" s="2" customFormat="1" ht="12" customHeight="1">
      <c r="A12" s="39"/>
      <c r="B12" s="45"/>
      <c r="C12" s="39"/>
      <c r="D12" s="142" t="s">
        <v>20</v>
      </c>
      <c r="E12" s="39"/>
      <c r="F12" s="145" t="s">
        <v>21</v>
      </c>
      <c r="G12" s="39"/>
      <c r="H12" s="39"/>
      <c r="I12" s="142" t="s">
        <v>22</v>
      </c>
      <c r="J12" s="146" t="str">
        <f>'Rekapitulace stavby'!AN8</f>
        <v>25. 8. 2023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  <c r="AZ12" s="137" t="s">
        <v>146</v>
      </c>
      <c r="BA12" s="137" t="s">
        <v>1429</v>
      </c>
      <c r="BB12" s="137" t="s">
        <v>1</v>
      </c>
      <c r="BC12" s="137" t="s">
        <v>1409</v>
      </c>
      <c r="BD12" s="137" t="s">
        <v>109</v>
      </c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Z13" s="137" t="s">
        <v>149</v>
      </c>
      <c r="BA13" s="137" t="s">
        <v>1430</v>
      </c>
      <c r="BB13" s="137" t="s">
        <v>1</v>
      </c>
      <c r="BC13" s="137" t="s">
        <v>1431</v>
      </c>
      <c r="BD13" s="137" t="s">
        <v>109</v>
      </c>
    </row>
    <row r="14" s="2" customFormat="1" ht="12" customHeight="1">
      <c r="A14" s="39"/>
      <c r="B14" s="45"/>
      <c r="C14" s="39"/>
      <c r="D14" s="142" t="s">
        <v>24</v>
      </c>
      <c r="E14" s="39"/>
      <c r="F14" s="39"/>
      <c r="G14" s="39"/>
      <c r="H14" s="39"/>
      <c r="I14" s="142" t="s">
        <v>25</v>
      </c>
      <c r="J14" s="145" t="s">
        <v>26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Z14" s="137" t="s">
        <v>155</v>
      </c>
      <c r="BA14" s="137" t="s">
        <v>1432</v>
      </c>
      <c r="BB14" s="137" t="s">
        <v>1</v>
      </c>
      <c r="BC14" s="137" t="s">
        <v>1431</v>
      </c>
      <c r="BD14" s="137" t="s">
        <v>109</v>
      </c>
    </row>
    <row r="15" s="2" customFormat="1" ht="18" customHeight="1">
      <c r="A15" s="39"/>
      <c r="B15" s="45"/>
      <c r="C15" s="39"/>
      <c r="D15" s="39"/>
      <c r="E15" s="145" t="s">
        <v>27</v>
      </c>
      <c r="F15" s="39"/>
      <c r="G15" s="39"/>
      <c r="H15" s="39"/>
      <c r="I15" s="142" t="s">
        <v>28</v>
      </c>
      <c r="J15" s="145" t="s">
        <v>29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  <c r="AZ15" s="137" t="s">
        <v>152</v>
      </c>
      <c r="BA15" s="137" t="s">
        <v>1433</v>
      </c>
      <c r="BB15" s="137" t="s">
        <v>1</v>
      </c>
      <c r="BC15" s="137" t="s">
        <v>1434</v>
      </c>
      <c r="BD15" s="137" t="s">
        <v>109</v>
      </c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  <c r="AZ16" s="137" t="s">
        <v>158</v>
      </c>
      <c r="BA16" s="137" t="s">
        <v>1435</v>
      </c>
      <c r="BB16" s="137" t="s">
        <v>1</v>
      </c>
      <c r="BC16" s="137" t="s">
        <v>1436</v>
      </c>
      <c r="BD16" s="137" t="s">
        <v>109</v>
      </c>
    </row>
    <row r="17" s="2" customFormat="1" ht="12" customHeight="1">
      <c r="A17" s="39"/>
      <c r="B17" s="45"/>
      <c r="C17" s="39"/>
      <c r="D17" s="142" t="s">
        <v>30</v>
      </c>
      <c r="E17" s="39"/>
      <c r="F17" s="39"/>
      <c r="G17" s="39"/>
      <c r="H17" s="39"/>
      <c r="I17" s="142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5"/>
      <c r="G18" s="145"/>
      <c r="H18" s="145"/>
      <c r="I18" s="142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2" t="s">
        <v>32</v>
      </c>
      <c r="E20" s="39"/>
      <c r="F20" s="39"/>
      <c r="G20" s="39"/>
      <c r="H20" s="39"/>
      <c r="I20" s="142" t="s">
        <v>25</v>
      </c>
      <c r="J20" s="145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5" t="str">
        <f>IF('Rekapitulace stavby'!E17="","",'Rekapitulace stavby'!E17)</f>
        <v xml:space="preserve"> </v>
      </c>
      <c r="F21" s="39"/>
      <c r="G21" s="39"/>
      <c r="H21" s="39"/>
      <c r="I21" s="142" t="s">
        <v>28</v>
      </c>
      <c r="J21" s="145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2" t="s">
        <v>34</v>
      </c>
      <c r="E23" s="39"/>
      <c r="F23" s="39"/>
      <c r="G23" s="39"/>
      <c r="H23" s="39"/>
      <c r="I23" s="142" t="s">
        <v>25</v>
      </c>
      <c r="J23" s="145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5" t="str">
        <f>IF('Rekapitulace stavby'!E20="","",'Rekapitulace stavby'!E20)</f>
        <v xml:space="preserve"> </v>
      </c>
      <c r="F24" s="39"/>
      <c r="G24" s="39"/>
      <c r="H24" s="39"/>
      <c r="I24" s="142" t="s">
        <v>28</v>
      </c>
      <c r="J24" s="145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2" t="s">
        <v>35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7"/>
      <c r="B27" s="148"/>
      <c r="C27" s="147"/>
      <c r="D27" s="147"/>
      <c r="E27" s="149" t="s">
        <v>1</v>
      </c>
      <c r="F27" s="149"/>
      <c r="G27" s="149"/>
      <c r="H27" s="149"/>
      <c r="I27" s="147"/>
      <c r="J27" s="147"/>
      <c r="K27" s="147"/>
      <c r="L27" s="150"/>
      <c r="S27" s="147"/>
      <c r="T27" s="147"/>
      <c r="U27" s="147"/>
      <c r="V27" s="147"/>
      <c r="W27" s="147"/>
      <c r="X27" s="147"/>
      <c r="Y27" s="147"/>
      <c r="Z27" s="147"/>
      <c r="AA27" s="147"/>
      <c r="AB27" s="147"/>
      <c r="AC27" s="147"/>
      <c r="AD27" s="147"/>
      <c r="AE27" s="147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1"/>
      <c r="E29" s="151"/>
      <c r="F29" s="151"/>
      <c r="G29" s="151"/>
      <c r="H29" s="151"/>
      <c r="I29" s="151"/>
      <c r="J29" s="151"/>
      <c r="K29" s="151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2" t="s">
        <v>37</v>
      </c>
      <c r="E30" s="39"/>
      <c r="F30" s="39"/>
      <c r="G30" s="39"/>
      <c r="H30" s="39"/>
      <c r="I30" s="39"/>
      <c r="J30" s="153">
        <f>ROUND(J133,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1"/>
      <c r="E31" s="151"/>
      <c r="F31" s="151"/>
      <c r="G31" s="151"/>
      <c r="H31" s="151"/>
      <c r="I31" s="151"/>
      <c r="J31" s="151"/>
      <c r="K31" s="151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4" t="s">
        <v>39</v>
      </c>
      <c r="G32" s="39"/>
      <c r="H32" s="39"/>
      <c r="I32" s="154" t="s">
        <v>38</v>
      </c>
      <c r="J32" s="154" t="s">
        <v>40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5" t="s">
        <v>41</v>
      </c>
      <c r="E33" s="142" t="s">
        <v>42</v>
      </c>
      <c r="F33" s="156">
        <f>ROUND((SUM(BE133:BE500)),  2)</f>
        <v>0</v>
      </c>
      <c r="G33" s="39"/>
      <c r="H33" s="39"/>
      <c r="I33" s="157">
        <v>0.20999999999999999</v>
      </c>
      <c r="J33" s="156">
        <f>ROUND(((SUM(BE133:BE500))*I33),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2" t="s">
        <v>43</v>
      </c>
      <c r="F34" s="156">
        <f>ROUND((SUM(BF133:BF500)),  2)</f>
        <v>0</v>
      </c>
      <c r="G34" s="39"/>
      <c r="H34" s="39"/>
      <c r="I34" s="157">
        <v>0.14999999999999999</v>
      </c>
      <c r="J34" s="156">
        <f>ROUND(((SUM(BF133:BF500))*I34),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2" t="s">
        <v>44</v>
      </c>
      <c r="F35" s="156">
        <f>ROUND((SUM(BG133:BG500)),  2)</f>
        <v>0</v>
      </c>
      <c r="G35" s="39"/>
      <c r="H35" s="39"/>
      <c r="I35" s="157">
        <v>0.20999999999999999</v>
      </c>
      <c r="J35" s="156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2" t="s">
        <v>45</v>
      </c>
      <c r="F36" s="156">
        <f>ROUND((SUM(BH133:BH500)),  2)</f>
        <v>0</v>
      </c>
      <c r="G36" s="39"/>
      <c r="H36" s="39"/>
      <c r="I36" s="157">
        <v>0.14999999999999999</v>
      </c>
      <c r="J36" s="156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2" t="s">
        <v>46</v>
      </c>
      <c r="F37" s="156">
        <f>ROUND((SUM(BI133:BI500)),  2)</f>
        <v>0</v>
      </c>
      <c r="G37" s="39"/>
      <c r="H37" s="39"/>
      <c r="I37" s="157">
        <v>0</v>
      </c>
      <c r="J37" s="156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8"/>
      <c r="D39" s="159" t="s">
        <v>47</v>
      </c>
      <c r="E39" s="160"/>
      <c r="F39" s="160"/>
      <c r="G39" s="161" t="s">
        <v>48</v>
      </c>
      <c r="H39" s="162" t="s">
        <v>49</v>
      </c>
      <c r="I39" s="160"/>
      <c r="J39" s="163">
        <f>SUM(J30:J37)</f>
        <v>0</v>
      </c>
      <c r="K39" s="164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5" t="s">
        <v>50</v>
      </c>
      <c r="E50" s="166"/>
      <c r="F50" s="166"/>
      <c r="G50" s="165" t="s">
        <v>51</v>
      </c>
      <c r="H50" s="166"/>
      <c r="I50" s="166"/>
      <c r="J50" s="166"/>
      <c r="K50" s="166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7" t="s">
        <v>52</v>
      </c>
      <c r="E61" s="168"/>
      <c r="F61" s="169" t="s">
        <v>53</v>
      </c>
      <c r="G61" s="167" t="s">
        <v>52</v>
      </c>
      <c r="H61" s="168"/>
      <c r="I61" s="168"/>
      <c r="J61" s="170" t="s">
        <v>53</v>
      </c>
      <c r="K61" s="168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5" t="s">
        <v>54</v>
      </c>
      <c r="E65" s="171"/>
      <c r="F65" s="171"/>
      <c r="G65" s="165" t="s">
        <v>55</v>
      </c>
      <c r="H65" s="171"/>
      <c r="I65" s="171"/>
      <c r="J65" s="171"/>
      <c r="K65" s="171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7" t="s">
        <v>52</v>
      </c>
      <c r="E76" s="168"/>
      <c r="F76" s="169" t="s">
        <v>53</v>
      </c>
      <c r="G76" s="167" t="s">
        <v>52</v>
      </c>
      <c r="H76" s="168"/>
      <c r="I76" s="168"/>
      <c r="J76" s="170" t="s">
        <v>53</v>
      </c>
      <c r="K76" s="168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2"/>
      <c r="C77" s="173"/>
      <c r="D77" s="173"/>
      <c r="E77" s="173"/>
      <c r="F77" s="173"/>
      <c r="G77" s="173"/>
      <c r="H77" s="173"/>
      <c r="I77" s="173"/>
      <c r="J77" s="173"/>
      <c r="K77" s="173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4"/>
      <c r="C81" s="175"/>
      <c r="D81" s="175"/>
      <c r="E81" s="175"/>
      <c r="F81" s="175"/>
      <c r="G81" s="175"/>
      <c r="H81" s="175"/>
      <c r="I81" s="175"/>
      <c r="J81" s="175"/>
      <c r="K81" s="175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161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6" t="str">
        <f>E7</f>
        <v>Brno Kounicova ADM-oprava kanceláří 2NP (SMT+ST Brno)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126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04 - SO02 - ASŘ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33" t="s">
        <v>22</v>
      </c>
      <c r="J89" s="80" t="str">
        <f>IF(J12="","",J12)</f>
        <v>25. 8. 2023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Správa železnic, státní organizace</v>
      </c>
      <c r="G91" s="41"/>
      <c r="H91" s="41"/>
      <c r="I91" s="33" t="s">
        <v>32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33" t="s">
        <v>34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7" t="s">
        <v>162</v>
      </c>
      <c r="D94" s="178"/>
      <c r="E94" s="178"/>
      <c r="F94" s="178"/>
      <c r="G94" s="178"/>
      <c r="H94" s="178"/>
      <c r="I94" s="178"/>
      <c r="J94" s="179" t="s">
        <v>163</v>
      </c>
      <c r="K94" s="178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0" t="s">
        <v>164</v>
      </c>
      <c r="D96" s="41"/>
      <c r="E96" s="41"/>
      <c r="F96" s="41"/>
      <c r="G96" s="41"/>
      <c r="H96" s="41"/>
      <c r="I96" s="41"/>
      <c r="J96" s="111">
        <f>J133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165</v>
      </c>
    </row>
    <row r="97" s="9" customFormat="1" ht="24.96" customHeight="1">
      <c r="A97" s="9"/>
      <c r="B97" s="181"/>
      <c r="C97" s="182"/>
      <c r="D97" s="183" t="s">
        <v>166</v>
      </c>
      <c r="E97" s="184"/>
      <c r="F97" s="184"/>
      <c r="G97" s="184"/>
      <c r="H97" s="184"/>
      <c r="I97" s="184"/>
      <c r="J97" s="185">
        <f>J134</f>
        <v>0</v>
      </c>
      <c r="K97" s="182"/>
      <c r="L97" s="18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7"/>
      <c r="C98" s="188"/>
      <c r="D98" s="189" t="s">
        <v>1437</v>
      </c>
      <c r="E98" s="190"/>
      <c r="F98" s="190"/>
      <c r="G98" s="190"/>
      <c r="H98" s="190"/>
      <c r="I98" s="190"/>
      <c r="J98" s="191">
        <f>J135</f>
        <v>0</v>
      </c>
      <c r="K98" s="188"/>
      <c r="L98" s="192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7"/>
      <c r="C99" s="188"/>
      <c r="D99" s="189" t="s">
        <v>167</v>
      </c>
      <c r="E99" s="190"/>
      <c r="F99" s="190"/>
      <c r="G99" s="190"/>
      <c r="H99" s="190"/>
      <c r="I99" s="190"/>
      <c r="J99" s="191">
        <f>J142</f>
        <v>0</v>
      </c>
      <c r="K99" s="188"/>
      <c r="L99" s="192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7"/>
      <c r="C100" s="188"/>
      <c r="D100" s="189" t="s">
        <v>168</v>
      </c>
      <c r="E100" s="190"/>
      <c r="F100" s="190"/>
      <c r="G100" s="190"/>
      <c r="H100" s="190"/>
      <c r="I100" s="190"/>
      <c r="J100" s="191">
        <f>J171</f>
        <v>0</v>
      </c>
      <c r="K100" s="188"/>
      <c r="L100" s="192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7"/>
      <c r="C101" s="188"/>
      <c r="D101" s="189" t="s">
        <v>169</v>
      </c>
      <c r="E101" s="190"/>
      <c r="F101" s="190"/>
      <c r="G101" s="190"/>
      <c r="H101" s="190"/>
      <c r="I101" s="190"/>
      <c r="J101" s="191">
        <f>J199</f>
        <v>0</v>
      </c>
      <c r="K101" s="188"/>
      <c r="L101" s="192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7"/>
      <c r="C102" s="188"/>
      <c r="D102" s="189" t="s">
        <v>170</v>
      </c>
      <c r="E102" s="190"/>
      <c r="F102" s="190"/>
      <c r="G102" s="190"/>
      <c r="H102" s="190"/>
      <c r="I102" s="190"/>
      <c r="J102" s="191">
        <f>J206</f>
        <v>0</v>
      </c>
      <c r="K102" s="188"/>
      <c r="L102" s="192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81"/>
      <c r="C103" s="182"/>
      <c r="D103" s="183" t="s">
        <v>171</v>
      </c>
      <c r="E103" s="184"/>
      <c r="F103" s="184"/>
      <c r="G103" s="184"/>
      <c r="H103" s="184"/>
      <c r="I103" s="184"/>
      <c r="J103" s="185">
        <f>J208</f>
        <v>0</v>
      </c>
      <c r="K103" s="182"/>
      <c r="L103" s="186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87"/>
      <c r="C104" s="188"/>
      <c r="D104" s="189" t="s">
        <v>172</v>
      </c>
      <c r="E104" s="190"/>
      <c r="F104" s="190"/>
      <c r="G104" s="190"/>
      <c r="H104" s="190"/>
      <c r="I104" s="190"/>
      <c r="J104" s="191">
        <f>J209</f>
        <v>0</v>
      </c>
      <c r="K104" s="188"/>
      <c r="L104" s="192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7"/>
      <c r="C105" s="188"/>
      <c r="D105" s="189" t="s">
        <v>173</v>
      </c>
      <c r="E105" s="190"/>
      <c r="F105" s="190"/>
      <c r="G105" s="190"/>
      <c r="H105" s="190"/>
      <c r="I105" s="190"/>
      <c r="J105" s="191">
        <f>J219</f>
        <v>0</v>
      </c>
      <c r="K105" s="188"/>
      <c r="L105" s="192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7"/>
      <c r="C106" s="188"/>
      <c r="D106" s="189" t="s">
        <v>174</v>
      </c>
      <c r="E106" s="190"/>
      <c r="F106" s="190"/>
      <c r="G106" s="190"/>
      <c r="H106" s="190"/>
      <c r="I106" s="190"/>
      <c r="J106" s="191">
        <f>J236</f>
        <v>0</v>
      </c>
      <c r="K106" s="188"/>
      <c r="L106" s="192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7"/>
      <c r="C107" s="188"/>
      <c r="D107" s="189" t="s">
        <v>1099</v>
      </c>
      <c r="E107" s="190"/>
      <c r="F107" s="190"/>
      <c r="G107" s="190"/>
      <c r="H107" s="190"/>
      <c r="I107" s="190"/>
      <c r="J107" s="191">
        <f>J244</f>
        <v>0</v>
      </c>
      <c r="K107" s="188"/>
      <c r="L107" s="192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7"/>
      <c r="C108" s="188"/>
      <c r="D108" s="189" t="s">
        <v>178</v>
      </c>
      <c r="E108" s="190"/>
      <c r="F108" s="190"/>
      <c r="G108" s="190"/>
      <c r="H108" s="190"/>
      <c r="I108" s="190"/>
      <c r="J108" s="191">
        <f>J248</f>
        <v>0</v>
      </c>
      <c r="K108" s="188"/>
      <c r="L108" s="192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7"/>
      <c r="C109" s="188"/>
      <c r="D109" s="189" t="s">
        <v>179</v>
      </c>
      <c r="E109" s="190"/>
      <c r="F109" s="190"/>
      <c r="G109" s="190"/>
      <c r="H109" s="190"/>
      <c r="I109" s="190"/>
      <c r="J109" s="191">
        <f>J299</f>
        <v>0</v>
      </c>
      <c r="K109" s="188"/>
      <c r="L109" s="192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7"/>
      <c r="C110" s="188"/>
      <c r="D110" s="189" t="s">
        <v>180</v>
      </c>
      <c r="E110" s="190"/>
      <c r="F110" s="190"/>
      <c r="G110" s="190"/>
      <c r="H110" s="190"/>
      <c r="I110" s="190"/>
      <c r="J110" s="191">
        <f>J352</f>
        <v>0</v>
      </c>
      <c r="K110" s="188"/>
      <c r="L110" s="192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4.88" customHeight="1">
      <c r="A111" s="10"/>
      <c r="B111" s="187"/>
      <c r="C111" s="188"/>
      <c r="D111" s="189" t="s">
        <v>181</v>
      </c>
      <c r="E111" s="190"/>
      <c r="F111" s="190"/>
      <c r="G111" s="190"/>
      <c r="H111" s="190"/>
      <c r="I111" s="190"/>
      <c r="J111" s="191">
        <f>J439</f>
        <v>0</v>
      </c>
      <c r="K111" s="188"/>
      <c r="L111" s="192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87"/>
      <c r="C112" s="188"/>
      <c r="D112" s="189" t="s">
        <v>182</v>
      </c>
      <c r="E112" s="190"/>
      <c r="F112" s="190"/>
      <c r="G112" s="190"/>
      <c r="H112" s="190"/>
      <c r="I112" s="190"/>
      <c r="J112" s="191">
        <f>J482</f>
        <v>0</v>
      </c>
      <c r="K112" s="188"/>
      <c r="L112" s="192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9" customFormat="1" ht="24.96" customHeight="1">
      <c r="A113" s="9"/>
      <c r="B113" s="181"/>
      <c r="C113" s="182"/>
      <c r="D113" s="183" t="s">
        <v>183</v>
      </c>
      <c r="E113" s="184"/>
      <c r="F113" s="184"/>
      <c r="G113" s="184"/>
      <c r="H113" s="184"/>
      <c r="I113" s="184"/>
      <c r="J113" s="185">
        <f>J486</f>
        <v>0</v>
      </c>
      <c r="K113" s="182"/>
      <c r="L113" s="186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</row>
    <row r="114" s="2" customFormat="1" ht="21.84" customHeight="1">
      <c r="A114" s="39"/>
      <c r="B114" s="40"/>
      <c r="C114" s="41"/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67"/>
      <c r="C115" s="68"/>
      <c r="D115" s="68"/>
      <c r="E115" s="68"/>
      <c r="F115" s="68"/>
      <c r="G115" s="68"/>
      <c r="H115" s="68"/>
      <c r="I115" s="68"/>
      <c r="J115" s="68"/>
      <c r="K115" s="68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9" s="2" customFormat="1" ht="6.96" customHeight="1">
      <c r="A119" s="39"/>
      <c r="B119" s="69"/>
      <c r="C119" s="70"/>
      <c r="D119" s="70"/>
      <c r="E119" s="70"/>
      <c r="F119" s="70"/>
      <c r="G119" s="70"/>
      <c r="H119" s="70"/>
      <c r="I119" s="70"/>
      <c r="J119" s="70"/>
      <c r="K119" s="70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24.96" customHeight="1">
      <c r="A120" s="39"/>
      <c r="B120" s="40"/>
      <c r="C120" s="24" t="s">
        <v>184</v>
      </c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6.96" customHeight="1">
      <c r="A121" s="39"/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2" customHeight="1">
      <c r="A122" s="39"/>
      <c r="B122" s="40"/>
      <c r="C122" s="33" t="s">
        <v>16</v>
      </c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6.5" customHeight="1">
      <c r="A123" s="39"/>
      <c r="B123" s="40"/>
      <c r="C123" s="41"/>
      <c r="D123" s="41"/>
      <c r="E123" s="176" t="str">
        <f>E7</f>
        <v>Brno Kounicova ADM-oprava kanceláří 2NP (SMT+ST Brno)</v>
      </c>
      <c r="F123" s="33"/>
      <c r="G123" s="33"/>
      <c r="H123" s="33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2" customHeight="1">
      <c r="A124" s="39"/>
      <c r="B124" s="40"/>
      <c r="C124" s="33" t="s">
        <v>126</v>
      </c>
      <c r="D124" s="41"/>
      <c r="E124" s="41"/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6.5" customHeight="1">
      <c r="A125" s="39"/>
      <c r="B125" s="40"/>
      <c r="C125" s="41"/>
      <c r="D125" s="41"/>
      <c r="E125" s="77" t="str">
        <f>E9</f>
        <v>04 - SO02 - ASŘ</v>
      </c>
      <c r="F125" s="41"/>
      <c r="G125" s="41"/>
      <c r="H125" s="41"/>
      <c r="I125" s="41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6.96" customHeight="1">
      <c r="A126" s="39"/>
      <c r="B126" s="40"/>
      <c r="C126" s="41"/>
      <c r="D126" s="41"/>
      <c r="E126" s="41"/>
      <c r="F126" s="41"/>
      <c r="G126" s="41"/>
      <c r="H126" s="41"/>
      <c r="I126" s="41"/>
      <c r="J126" s="41"/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12" customHeight="1">
      <c r="A127" s="39"/>
      <c r="B127" s="40"/>
      <c r="C127" s="33" t="s">
        <v>20</v>
      </c>
      <c r="D127" s="41"/>
      <c r="E127" s="41"/>
      <c r="F127" s="28" t="str">
        <f>F12</f>
        <v xml:space="preserve"> </v>
      </c>
      <c r="G127" s="41"/>
      <c r="H127" s="41"/>
      <c r="I127" s="33" t="s">
        <v>22</v>
      </c>
      <c r="J127" s="80" t="str">
        <f>IF(J12="","",J12)</f>
        <v>25. 8. 2023</v>
      </c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6.96" customHeight="1">
      <c r="A128" s="39"/>
      <c r="B128" s="40"/>
      <c r="C128" s="41"/>
      <c r="D128" s="41"/>
      <c r="E128" s="41"/>
      <c r="F128" s="41"/>
      <c r="G128" s="41"/>
      <c r="H128" s="41"/>
      <c r="I128" s="41"/>
      <c r="J128" s="41"/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15.15" customHeight="1">
      <c r="A129" s="39"/>
      <c r="B129" s="40"/>
      <c r="C129" s="33" t="s">
        <v>24</v>
      </c>
      <c r="D129" s="41"/>
      <c r="E129" s="41"/>
      <c r="F129" s="28" t="str">
        <f>E15</f>
        <v>Správa železnic, státní organizace</v>
      </c>
      <c r="G129" s="41"/>
      <c r="H129" s="41"/>
      <c r="I129" s="33" t="s">
        <v>32</v>
      </c>
      <c r="J129" s="37" t="str">
        <f>E21</f>
        <v xml:space="preserve"> </v>
      </c>
      <c r="K129" s="41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2" customFormat="1" ht="15.15" customHeight="1">
      <c r="A130" s="39"/>
      <c r="B130" s="40"/>
      <c r="C130" s="33" t="s">
        <v>30</v>
      </c>
      <c r="D130" s="41"/>
      <c r="E130" s="41"/>
      <c r="F130" s="28" t="str">
        <f>IF(E18="","",E18)</f>
        <v>Vyplň údaj</v>
      </c>
      <c r="G130" s="41"/>
      <c r="H130" s="41"/>
      <c r="I130" s="33" t="s">
        <v>34</v>
      </c>
      <c r="J130" s="37" t="str">
        <f>E24</f>
        <v xml:space="preserve"> </v>
      </c>
      <c r="K130" s="41"/>
      <c r="L130" s="64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2" customFormat="1" ht="10.32" customHeight="1">
      <c r="A131" s="39"/>
      <c r="B131" s="40"/>
      <c r="C131" s="41"/>
      <c r="D131" s="41"/>
      <c r="E131" s="41"/>
      <c r="F131" s="41"/>
      <c r="G131" s="41"/>
      <c r="H131" s="41"/>
      <c r="I131" s="41"/>
      <c r="J131" s="41"/>
      <c r="K131" s="41"/>
      <c r="L131" s="64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  <row r="132" s="11" customFormat="1" ht="29.28" customHeight="1">
      <c r="A132" s="193"/>
      <c r="B132" s="194"/>
      <c r="C132" s="195" t="s">
        <v>185</v>
      </c>
      <c r="D132" s="196" t="s">
        <v>62</v>
      </c>
      <c r="E132" s="196" t="s">
        <v>58</v>
      </c>
      <c r="F132" s="196" t="s">
        <v>59</v>
      </c>
      <c r="G132" s="196" t="s">
        <v>186</v>
      </c>
      <c r="H132" s="196" t="s">
        <v>187</v>
      </c>
      <c r="I132" s="196" t="s">
        <v>188</v>
      </c>
      <c r="J132" s="196" t="s">
        <v>163</v>
      </c>
      <c r="K132" s="197" t="s">
        <v>189</v>
      </c>
      <c r="L132" s="198"/>
      <c r="M132" s="101" t="s">
        <v>1</v>
      </c>
      <c r="N132" s="102" t="s">
        <v>41</v>
      </c>
      <c r="O132" s="102" t="s">
        <v>190</v>
      </c>
      <c r="P132" s="102" t="s">
        <v>191</v>
      </c>
      <c r="Q132" s="102" t="s">
        <v>192</v>
      </c>
      <c r="R132" s="102" t="s">
        <v>193</v>
      </c>
      <c r="S132" s="102" t="s">
        <v>194</v>
      </c>
      <c r="T132" s="103" t="s">
        <v>195</v>
      </c>
      <c r="U132" s="193"/>
      <c r="V132" s="193"/>
      <c r="W132" s="193"/>
      <c r="X132" s="193"/>
      <c r="Y132" s="193"/>
      <c r="Z132" s="193"/>
      <c r="AA132" s="193"/>
      <c r="AB132" s="193"/>
      <c r="AC132" s="193"/>
      <c r="AD132" s="193"/>
      <c r="AE132" s="193"/>
    </row>
    <row r="133" s="2" customFormat="1" ht="22.8" customHeight="1">
      <c r="A133" s="39"/>
      <c r="B133" s="40"/>
      <c r="C133" s="108" t="s">
        <v>196</v>
      </c>
      <c r="D133" s="41"/>
      <c r="E133" s="41"/>
      <c r="F133" s="41"/>
      <c r="G133" s="41"/>
      <c r="H133" s="41"/>
      <c r="I133" s="41"/>
      <c r="J133" s="199">
        <f>BK133</f>
        <v>0</v>
      </c>
      <c r="K133" s="41"/>
      <c r="L133" s="45"/>
      <c r="M133" s="104"/>
      <c r="N133" s="200"/>
      <c r="O133" s="105"/>
      <c r="P133" s="201">
        <f>P134+P208+P486</f>
        <v>0</v>
      </c>
      <c r="Q133" s="105"/>
      <c r="R133" s="201">
        <f>R134+R208+R486</f>
        <v>7.7695434300000006</v>
      </c>
      <c r="S133" s="105"/>
      <c r="T133" s="202">
        <f>T134+T208+T486</f>
        <v>5.3899813399999994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76</v>
      </c>
      <c r="AU133" s="18" t="s">
        <v>165</v>
      </c>
      <c r="BK133" s="203">
        <f>BK134+BK208+BK486</f>
        <v>0</v>
      </c>
    </row>
    <row r="134" s="12" customFormat="1" ht="25.92" customHeight="1">
      <c r="A134" s="12"/>
      <c r="B134" s="204"/>
      <c r="C134" s="205"/>
      <c r="D134" s="206" t="s">
        <v>76</v>
      </c>
      <c r="E134" s="207" t="s">
        <v>197</v>
      </c>
      <c r="F134" s="207" t="s">
        <v>198</v>
      </c>
      <c r="G134" s="205"/>
      <c r="H134" s="205"/>
      <c r="I134" s="208"/>
      <c r="J134" s="209">
        <f>BK134</f>
        <v>0</v>
      </c>
      <c r="K134" s="205"/>
      <c r="L134" s="210"/>
      <c r="M134" s="211"/>
      <c r="N134" s="212"/>
      <c r="O134" s="212"/>
      <c r="P134" s="213">
        <f>P135+P142+P171+P199+P206</f>
        <v>0</v>
      </c>
      <c r="Q134" s="212"/>
      <c r="R134" s="213">
        <f>R135+R142+R171+R199+R206</f>
        <v>3.0375894400000001</v>
      </c>
      <c r="S134" s="212"/>
      <c r="T134" s="214">
        <f>T135+T142+T171+T199+T206</f>
        <v>1.149675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15" t="s">
        <v>85</v>
      </c>
      <c r="AT134" s="216" t="s">
        <v>76</v>
      </c>
      <c r="AU134" s="216" t="s">
        <v>77</v>
      </c>
      <c r="AY134" s="215" t="s">
        <v>199</v>
      </c>
      <c r="BK134" s="217">
        <f>BK135+BK142+BK171+BK199+BK206</f>
        <v>0</v>
      </c>
    </row>
    <row r="135" s="12" customFormat="1" ht="22.8" customHeight="1">
      <c r="A135" s="12"/>
      <c r="B135" s="204"/>
      <c r="C135" s="205"/>
      <c r="D135" s="206" t="s">
        <v>76</v>
      </c>
      <c r="E135" s="218" t="s">
        <v>109</v>
      </c>
      <c r="F135" s="218" t="s">
        <v>1438</v>
      </c>
      <c r="G135" s="205"/>
      <c r="H135" s="205"/>
      <c r="I135" s="208"/>
      <c r="J135" s="219">
        <f>BK135</f>
        <v>0</v>
      </c>
      <c r="K135" s="205"/>
      <c r="L135" s="210"/>
      <c r="M135" s="211"/>
      <c r="N135" s="212"/>
      <c r="O135" s="212"/>
      <c r="P135" s="213">
        <f>SUM(P136:P141)</f>
        <v>0</v>
      </c>
      <c r="Q135" s="212"/>
      <c r="R135" s="213">
        <f>SUM(R136:R141)</f>
        <v>0.54304479999999999</v>
      </c>
      <c r="S135" s="212"/>
      <c r="T135" s="214">
        <f>SUM(T136:T141)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15" t="s">
        <v>85</v>
      </c>
      <c r="AT135" s="216" t="s">
        <v>76</v>
      </c>
      <c r="AU135" s="216" t="s">
        <v>85</v>
      </c>
      <c r="AY135" s="215" t="s">
        <v>199</v>
      </c>
      <c r="BK135" s="217">
        <f>SUM(BK136:BK141)</f>
        <v>0</v>
      </c>
    </row>
    <row r="136" s="2" customFormat="1" ht="37.8" customHeight="1">
      <c r="A136" s="39"/>
      <c r="B136" s="40"/>
      <c r="C136" s="220" t="s">
        <v>85</v>
      </c>
      <c r="D136" s="220" t="s">
        <v>202</v>
      </c>
      <c r="E136" s="221" t="s">
        <v>1439</v>
      </c>
      <c r="F136" s="222" t="s">
        <v>1440</v>
      </c>
      <c r="G136" s="223" t="s">
        <v>205</v>
      </c>
      <c r="H136" s="224">
        <v>7.7599999999999998</v>
      </c>
      <c r="I136" s="225"/>
      <c r="J136" s="226">
        <f>ROUND(I136*H136,2)</f>
        <v>0</v>
      </c>
      <c r="K136" s="222" t="s">
        <v>206</v>
      </c>
      <c r="L136" s="45"/>
      <c r="M136" s="227" t="s">
        <v>1</v>
      </c>
      <c r="N136" s="228" t="s">
        <v>42</v>
      </c>
      <c r="O136" s="92"/>
      <c r="P136" s="229">
        <f>O136*H136</f>
        <v>0</v>
      </c>
      <c r="Q136" s="229">
        <v>0.069980000000000001</v>
      </c>
      <c r="R136" s="229">
        <f>Q136*H136</f>
        <v>0.54304479999999999</v>
      </c>
      <c r="S136" s="229">
        <v>0</v>
      </c>
      <c r="T136" s="230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1" t="s">
        <v>207</v>
      </c>
      <c r="AT136" s="231" t="s">
        <v>202</v>
      </c>
      <c r="AU136" s="231" t="s">
        <v>87</v>
      </c>
      <c r="AY136" s="18" t="s">
        <v>199</v>
      </c>
      <c r="BE136" s="232">
        <f>IF(N136="základní",J136,0)</f>
        <v>0</v>
      </c>
      <c r="BF136" s="232">
        <f>IF(N136="snížená",J136,0)</f>
        <v>0</v>
      </c>
      <c r="BG136" s="232">
        <f>IF(N136="zákl. přenesená",J136,0)</f>
        <v>0</v>
      </c>
      <c r="BH136" s="232">
        <f>IF(N136="sníž. přenesená",J136,0)</f>
        <v>0</v>
      </c>
      <c r="BI136" s="232">
        <f>IF(N136="nulová",J136,0)</f>
        <v>0</v>
      </c>
      <c r="BJ136" s="18" t="s">
        <v>85</v>
      </c>
      <c r="BK136" s="232">
        <f>ROUND(I136*H136,2)</f>
        <v>0</v>
      </c>
      <c r="BL136" s="18" t="s">
        <v>207</v>
      </c>
      <c r="BM136" s="231" t="s">
        <v>1441</v>
      </c>
    </row>
    <row r="137" s="13" customFormat="1">
      <c r="A137" s="13"/>
      <c r="B137" s="233"/>
      <c r="C137" s="234"/>
      <c r="D137" s="235" t="s">
        <v>209</v>
      </c>
      <c r="E137" s="236" t="s">
        <v>1</v>
      </c>
      <c r="F137" s="237" t="s">
        <v>1442</v>
      </c>
      <c r="G137" s="234"/>
      <c r="H137" s="236" t="s">
        <v>1</v>
      </c>
      <c r="I137" s="238"/>
      <c r="J137" s="234"/>
      <c r="K137" s="234"/>
      <c r="L137" s="239"/>
      <c r="M137" s="240"/>
      <c r="N137" s="241"/>
      <c r="O137" s="241"/>
      <c r="P137" s="241"/>
      <c r="Q137" s="241"/>
      <c r="R137" s="241"/>
      <c r="S137" s="241"/>
      <c r="T137" s="242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3" t="s">
        <v>209</v>
      </c>
      <c r="AU137" s="243" t="s">
        <v>87</v>
      </c>
      <c r="AV137" s="13" t="s">
        <v>85</v>
      </c>
      <c r="AW137" s="13" t="s">
        <v>33</v>
      </c>
      <c r="AX137" s="13" t="s">
        <v>77</v>
      </c>
      <c r="AY137" s="243" t="s">
        <v>199</v>
      </c>
    </row>
    <row r="138" s="14" customFormat="1">
      <c r="A138" s="14"/>
      <c r="B138" s="244"/>
      <c r="C138" s="245"/>
      <c r="D138" s="235" t="s">
        <v>209</v>
      </c>
      <c r="E138" s="246" t="s">
        <v>1</v>
      </c>
      <c r="F138" s="247" t="s">
        <v>1443</v>
      </c>
      <c r="G138" s="245"/>
      <c r="H138" s="248">
        <v>3.1200000000000001</v>
      </c>
      <c r="I138" s="249"/>
      <c r="J138" s="245"/>
      <c r="K138" s="245"/>
      <c r="L138" s="250"/>
      <c r="M138" s="251"/>
      <c r="N138" s="252"/>
      <c r="O138" s="252"/>
      <c r="P138" s="252"/>
      <c r="Q138" s="252"/>
      <c r="R138" s="252"/>
      <c r="S138" s="252"/>
      <c r="T138" s="253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4" t="s">
        <v>209</v>
      </c>
      <c r="AU138" s="254" t="s">
        <v>87</v>
      </c>
      <c r="AV138" s="14" t="s">
        <v>87</v>
      </c>
      <c r="AW138" s="14" t="s">
        <v>33</v>
      </c>
      <c r="AX138" s="14" t="s">
        <v>77</v>
      </c>
      <c r="AY138" s="254" t="s">
        <v>199</v>
      </c>
    </row>
    <row r="139" s="14" customFormat="1">
      <c r="A139" s="14"/>
      <c r="B139" s="244"/>
      <c r="C139" s="245"/>
      <c r="D139" s="235" t="s">
        <v>209</v>
      </c>
      <c r="E139" s="246" t="s">
        <v>1</v>
      </c>
      <c r="F139" s="247" t="s">
        <v>1444</v>
      </c>
      <c r="G139" s="245"/>
      <c r="H139" s="248">
        <v>3.1200000000000001</v>
      </c>
      <c r="I139" s="249"/>
      <c r="J139" s="245"/>
      <c r="K139" s="245"/>
      <c r="L139" s="250"/>
      <c r="M139" s="251"/>
      <c r="N139" s="252"/>
      <c r="O139" s="252"/>
      <c r="P139" s="252"/>
      <c r="Q139" s="252"/>
      <c r="R139" s="252"/>
      <c r="S139" s="252"/>
      <c r="T139" s="253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4" t="s">
        <v>209</v>
      </c>
      <c r="AU139" s="254" t="s">
        <v>87</v>
      </c>
      <c r="AV139" s="14" t="s">
        <v>87</v>
      </c>
      <c r="AW139" s="14" t="s">
        <v>33</v>
      </c>
      <c r="AX139" s="14" t="s">
        <v>77</v>
      </c>
      <c r="AY139" s="254" t="s">
        <v>199</v>
      </c>
    </row>
    <row r="140" s="14" customFormat="1">
      <c r="A140" s="14"/>
      <c r="B140" s="244"/>
      <c r="C140" s="245"/>
      <c r="D140" s="235" t="s">
        <v>209</v>
      </c>
      <c r="E140" s="246" t="s">
        <v>1</v>
      </c>
      <c r="F140" s="247" t="s">
        <v>1445</v>
      </c>
      <c r="G140" s="245"/>
      <c r="H140" s="248">
        <v>1.52</v>
      </c>
      <c r="I140" s="249"/>
      <c r="J140" s="245"/>
      <c r="K140" s="245"/>
      <c r="L140" s="250"/>
      <c r="M140" s="251"/>
      <c r="N140" s="252"/>
      <c r="O140" s="252"/>
      <c r="P140" s="252"/>
      <c r="Q140" s="252"/>
      <c r="R140" s="252"/>
      <c r="S140" s="252"/>
      <c r="T140" s="253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4" t="s">
        <v>209</v>
      </c>
      <c r="AU140" s="254" t="s">
        <v>87</v>
      </c>
      <c r="AV140" s="14" t="s">
        <v>87</v>
      </c>
      <c r="AW140" s="14" t="s">
        <v>33</v>
      </c>
      <c r="AX140" s="14" t="s">
        <v>77</v>
      </c>
      <c r="AY140" s="254" t="s">
        <v>199</v>
      </c>
    </row>
    <row r="141" s="15" customFormat="1">
      <c r="A141" s="15"/>
      <c r="B141" s="269"/>
      <c r="C141" s="270"/>
      <c r="D141" s="235" t="s">
        <v>209</v>
      </c>
      <c r="E141" s="271" t="s">
        <v>1</v>
      </c>
      <c r="F141" s="272" t="s">
        <v>583</v>
      </c>
      <c r="G141" s="270"/>
      <c r="H141" s="273">
        <v>7.7599999999999998</v>
      </c>
      <c r="I141" s="274"/>
      <c r="J141" s="270"/>
      <c r="K141" s="270"/>
      <c r="L141" s="275"/>
      <c r="M141" s="276"/>
      <c r="N141" s="277"/>
      <c r="O141" s="277"/>
      <c r="P141" s="277"/>
      <c r="Q141" s="277"/>
      <c r="R141" s="277"/>
      <c r="S141" s="277"/>
      <c r="T141" s="278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79" t="s">
        <v>209</v>
      </c>
      <c r="AU141" s="279" t="s">
        <v>87</v>
      </c>
      <c r="AV141" s="15" t="s">
        <v>207</v>
      </c>
      <c r="AW141" s="15" t="s">
        <v>33</v>
      </c>
      <c r="AX141" s="15" t="s">
        <v>85</v>
      </c>
      <c r="AY141" s="279" t="s">
        <v>199</v>
      </c>
    </row>
    <row r="142" s="12" customFormat="1" ht="22.8" customHeight="1">
      <c r="A142" s="12"/>
      <c r="B142" s="204"/>
      <c r="C142" s="205"/>
      <c r="D142" s="206" t="s">
        <v>76</v>
      </c>
      <c r="E142" s="218" t="s">
        <v>200</v>
      </c>
      <c r="F142" s="218" t="s">
        <v>201</v>
      </c>
      <c r="G142" s="205"/>
      <c r="H142" s="205"/>
      <c r="I142" s="208"/>
      <c r="J142" s="219">
        <f>BK142</f>
        <v>0</v>
      </c>
      <c r="K142" s="205"/>
      <c r="L142" s="210"/>
      <c r="M142" s="211"/>
      <c r="N142" s="212"/>
      <c r="O142" s="212"/>
      <c r="P142" s="213">
        <f>SUM(P143:P170)</f>
        <v>0</v>
      </c>
      <c r="Q142" s="212"/>
      <c r="R142" s="213">
        <f>SUM(R143:R170)</f>
        <v>2.4408038400000001</v>
      </c>
      <c r="S142" s="212"/>
      <c r="T142" s="214">
        <f>SUM(T143:T170)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15" t="s">
        <v>85</v>
      </c>
      <c r="AT142" s="216" t="s">
        <v>76</v>
      </c>
      <c r="AU142" s="216" t="s">
        <v>85</v>
      </c>
      <c r="AY142" s="215" t="s">
        <v>199</v>
      </c>
      <c r="BK142" s="217">
        <f>SUM(BK143:BK170)</f>
        <v>0</v>
      </c>
    </row>
    <row r="143" s="2" customFormat="1" ht="24.15" customHeight="1">
      <c r="A143" s="39"/>
      <c r="B143" s="40"/>
      <c r="C143" s="220" t="s">
        <v>87</v>
      </c>
      <c r="D143" s="220" t="s">
        <v>202</v>
      </c>
      <c r="E143" s="221" t="s">
        <v>1446</v>
      </c>
      <c r="F143" s="222" t="s">
        <v>1447</v>
      </c>
      <c r="G143" s="223" t="s">
        <v>205</v>
      </c>
      <c r="H143" s="224">
        <v>18.623999999999999</v>
      </c>
      <c r="I143" s="225"/>
      <c r="J143" s="226">
        <f>ROUND(I143*H143,2)</f>
        <v>0</v>
      </c>
      <c r="K143" s="222" t="s">
        <v>206</v>
      </c>
      <c r="L143" s="45"/>
      <c r="M143" s="227" t="s">
        <v>1</v>
      </c>
      <c r="N143" s="228" t="s">
        <v>42</v>
      </c>
      <c r="O143" s="92"/>
      <c r="P143" s="229">
        <f>O143*H143</f>
        <v>0</v>
      </c>
      <c r="Q143" s="229">
        <v>0.00025999999999999998</v>
      </c>
      <c r="R143" s="229">
        <f>Q143*H143</f>
        <v>0.0048422399999999994</v>
      </c>
      <c r="S143" s="229">
        <v>0</v>
      </c>
      <c r="T143" s="230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1" t="s">
        <v>207</v>
      </c>
      <c r="AT143" s="231" t="s">
        <v>202</v>
      </c>
      <c r="AU143" s="231" t="s">
        <v>87</v>
      </c>
      <c r="AY143" s="18" t="s">
        <v>199</v>
      </c>
      <c r="BE143" s="232">
        <f>IF(N143="základní",J143,0)</f>
        <v>0</v>
      </c>
      <c r="BF143" s="232">
        <f>IF(N143="snížená",J143,0)</f>
        <v>0</v>
      </c>
      <c r="BG143" s="232">
        <f>IF(N143="zákl. přenesená",J143,0)</f>
        <v>0</v>
      </c>
      <c r="BH143" s="232">
        <f>IF(N143="sníž. přenesená",J143,0)</f>
        <v>0</v>
      </c>
      <c r="BI143" s="232">
        <f>IF(N143="nulová",J143,0)</f>
        <v>0</v>
      </c>
      <c r="BJ143" s="18" t="s">
        <v>85</v>
      </c>
      <c r="BK143" s="232">
        <f>ROUND(I143*H143,2)</f>
        <v>0</v>
      </c>
      <c r="BL143" s="18" t="s">
        <v>207</v>
      </c>
      <c r="BM143" s="231" t="s">
        <v>1448</v>
      </c>
    </row>
    <row r="144" s="13" customFormat="1">
      <c r="A144" s="13"/>
      <c r="B144" s="233"/>
      <c r="C144" s="234"/>
      <c r="D144" s="235" t="s">
        <v>209</v>
      </c>
      <c r="E144" s="236" t="s">
        <v>1</v>
      </c>
      <c r="F144" s="237" t="s">
        <v>1449</v>
      </c>
      <c r="G144" s="234"/>
      <c r="H144" s="236" t="s">
        <v>1</v>
      </c>
      <c r="I144" s="238"/>
      <c r="J144" s="234"/>
      <c r="K144" s="234"/>
      <c r="L144" s="239"/>
      <c r="M144" s="240"/>
      <c r="N144" s="241"/>
      <c r="O144" s="241"/>
      <c r="P144" s="241"/>
      <c r="Q144" s="241"/>
      <c r="R144" s="241"/>
      <c r="S144" s="241"/>
      <c r="T144" s="242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3" t="s">
        <v>209</v>
      </c>
      <c r="AU144" s="243" t="s">
        <v>87</v>
      </c>
      <c r="AV144" s="13" t="s">
        <v>85</v>
      </c>
      <c r="AW144" s="13" t="s">
        <v>33</v>
      </c>
      <c r="AX144" s="13" t="s">
        <v>77</v>
      </c>
      <c r="AY144" s="243" t="s">
        <v>199</v>
      </c>
    </row>
    <row r="145" s="13" customFormat="1">
      <c r="A145" s="13"/>
      <c r="B145" s="233"/>
      <c r="C145" s="234"/>
      <c r="D145" s="235" t="s">
        <v>209</v>
      </c>
      <c r="E145" s="236" t="s">
        <v>1</v>
      </c>
      <c r="F145" s="237" t="s">
        <v>217</v>
      </c>
      <c r="G145" s="234"/>
      <c r="H145" s="236" t="s">
        <v>1</v>
      </c>
      <c r="I145" s="238"/>
      <c r="J145" s="234"/>
      <c r="K145" s="234"/>
      <c r="L145" s="239"/>
      <c r="M145" s="240"/>
      <c r="N145" s="241"/>
      <c r="O145" s="241"/>
      <c r="P145" s="241"/>
      <c r="Q145" s="241"/>
      <c r="R145" s="241"/>
      <c r="S145" s="241"/>
      <c r="T145" s="242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3" t="s">
        <v>209</v>
      </c>
      <c r="AU145" s="243" t="s">
        <v>87</v>
      </c>
      <c r="AV145" s="13" t="s">
        <v>85</v>
      </c>
      <c r="AW145" s="13" t="s">
        <v>33</v>
      </c>
      <c r="AX145" s="13" t="s">
        <v>77</v>
      </c>
      <c r="AY145" s="243" t="s">
        <v>199</v>
      </c>
    </row>
    <row r="146" s="14" customFormat="1">
      <c r="A146" s="14"/>
      <c r="B146" s="244"/>
      <c r="C146" s="245"/>
      <c r="D146" s="235" t="s">
        <v>209</v>
      </c>
      <c r="E146" s="246" t="s">
        <v>1</v>
      </c>
      <c r="F146" s="247" t="s">
        <v>1450</v>
      </c>
      <c r="G146" s="245"/>
      <c r="H146" s="248">
        <v>18.623999999999999</v>
      </c>
      <c r="I146" s="249"/>
      <c r="J146" s="245"/>
      <c r="K146" s="245"/>
      <c r="L146" s="250"/>
      <c r="M146" s="251"/>
      <c r="N146" s="252"/>
      <c r="O146" s="252"/>
      <c r="P146" s="252"/>
      <c r="Q146" s="252"/>
      <c r="R146" s="252"/>
      <c r="S146" s="252"/>
      <c r="T146" s="253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4" t="s">
        <v>209</v>
      </c>
      <c r="AU146" s="254" t="s">
        <v>87</v>
      </c>
      <c r="AV146" s="14" t="s">
        <v>87</v>
      </c>
      <c r="AW146" s="14" t="s">
        <v>33</v>
      </c>
      <c r="AX146" s="14" t="s">
        <v>85</v>
      </c>
      <c r="AY146" s="254" t="s">
        <v>199</v>
      </c>
    </row>
    <row r="147" s="2" customFormat="1" ht="21.75" customHeight="1">
      <c r="A147" s="39"/>
      <c r="B147" s="40"/>
      <c r="C147" s="220" t="s">
        <v>109</v>
      </c>
      <c r="D147" s="220" t="s">
        <v>202</v>
      </c>
      <c r="E147" s="221" t="s">
        <v>1451</v>
      </c>
      <c r="F147" s="222" t="s">
        <v>1452</v>
      </c>
      <c r="G147" s="223" t="s">
        <v>205</v>
      </c>
      <c r="H147" s="224">
        <v>10</v>
      </c>
      <c r="I147" s="225"/>
      <c r="J147" s="226">
        <f>ROUND(I147*H147,2)</f>
        <v>0</v>
      </c>
      <c r="K147" s="222" t="s">
        <v>206</v>
      </c>
      <c r="L147" s="45"/>
      <c r="M147" s="227" t="s">
        <v>1</v>
      </c>
      <c r="N147" s="228" t="s">
        <v>42</v>
      </c>
      <c r="O147" s="92"/>
      <c r="P147" s="229">
        <f>O147*H147</f>
        <v>0</v>
      </c>
      <c r="Q147" s="229">
        <v>0.056000000000000001</v>
      </c>
      <c r="R147" s="229">
        <f>Q147*H147</f>
        <v>0.56000000000000005</v>
      </c>
      <c r="S147" s="229">
        <v>0</v>
      </c>
      <c r="T147" s="230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1" t="s">
        <v>207</v>
      </c>
      <c r="AT147" s="231" t="s">
        <v>202</v>
      </c>
      <c r="AU147" s="231" t="s">
        <v>87</v>
      </c>
      <c r="AY147" s="18" t="s">
        <v>199</v>
      </c>
      <c r="BE147" s="232">
        <f>IF(N147="základní",J147,0)</f>
        <v>0</v>
      </c>
      <c r="BF147" s="232">
        <f>IF(N147="snížená",J147,0)</f>
        <v>0</v>
      </c>
      <c r="BG147" s="232">
        <f>IF(N147="zákl. přenesená",J147,0)</f>
        <v>0</v>
      </c>
      <c r="BH147" s="232">
        <f>IF(N147="sníž. přenesená",J147,0)</f>
        <v>0</v>
      </c>
      <c r="BI147" s="232">
        <f>IF(N147="nulová",J147,0)</f>
        <v>0</v>
      </c>
      <c r="BJ147" s="18" t="s">
        <v>85</v>
      </c>
      <c r="BK147" s="232">
        <f>ROUND(I147*H147,2)</f>
        <v>0</v>
      </c>
      <c r="BL147" s="18" t="s">
        <v>207</v>
      </c>
      <c r="BM147" s="231" t="s">
        <v>1453</v>
      </c>
    </row>
    <row r="148" s="13" customFormat="1">
      <c r="A148" s="13"/>
      <c r="B148" s="233"/>
      <c r="C148" s="234"/>
      <c r="D148" s="235" t="s">
        <v>209</v>
      </c>
      <c r="E148" s="236" t="s">
        <v>1</v>
      </c>
      <c r="F148" s="237" t="s">
        <v>1454</v>
      </c>
      <c r="G148" s="234"/>
      <c r="H148" s="236" t="s">
        <v>1</v>
      </c>
      <c r="I148" s="238"/>
      <c r="J148" s="234"/>
      <c r="K148" s="234"/>
      <c r="L148" s="239"/>
      <c r="M148" s="240"/>
      <c r="N148" s="241"/>
      <c r="O148" s="241"/>
      <c r="P148" s="241"/>
      <c r="Q148" s="241"/>
      <c r="R148" s="241"/>
      <c r="S148" s="241"/>
      <c r="T148" s="242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3" t="s">
        <v>209</v>
      </c>
      <c r="AU148" s="243" t="s">
        <v>87</v>
      </c>
      <c r="AV148" s="13" t="s">
        <v>85</v>
      </c>
      <c r="AW148" s="13" t="s">
        <v>33</v>
      </c>
      <c r="AX148" s="13" t="s">
        <v>77</v>
      </c>
      <c r="AY148" s="243" t="s">
        <v>199</v>
      </c>
    </row>
    <row r="149" s="14" customFormat="1">
      <c r="A149" s="14"/>
      <c r="B149" s="244"/>
      <c r="C149" s="245"/>
      <c r="D149" s="235" t="s">
        <v>209</v>
      </c>
      <c r="E149" s="246" t="s">
        <v>1</v>
      </c>
      <c r="F149" s="247" t="s">
        <v>1455</v>
      </c>
      <c r="G149" s="245"/>
      <c r="H149" s="248">
        <v>10</v>
      </c>
      <c r="I149" s="249"/>
      <c r="J149" s="245"/>
      <c r="K149" s="245"/>
      <c r="L149" s="250"/>
      <c r="M149" s="251"/>
      <c r="N149" s="252"/>
      <c r="O149" s="252"/>
      <c r="P149" s="252"/>
      <c r="Q149" s="252"/>
      <c r="R149" s="252"/>
      <c r="S149" s="252"/>
      <c r="T149" s="253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4" t="s">
        <v>209</v>
      </c>
      <c r="AU149" s="254" t="s">
        <v>87</v>
      </c>
      <c r="AV149" s="14" t="s">
        <v>87</v>
      </c>
      <c r="AW149" s="14" t="s">
        <v>33</v>
      </c>
      <c r="AX149" s="14" t="s">
        <v>85</v>
      </c>
      <c r="AY149" s="254" t="s">
        <v>199</v>
      </c>
    </row>
    <row r="150" s="2" customFormat="1" ht="37.8" customHeight="1">
      <c r="A150" s="39"/>
      <c r="B150" s="40"/>
      <c r="C150" s="220" t="s">
        <v>200</v>
      </c>
      <c r="D150" s="220" t="s">
        <v>202</v>
      </c>
      <c r="E150" s="221" t="s">
        <v>1456</v>
      </c>
      <c r="F150" s="222" t="s">
        <v>1457</v>
      </c>
      <c r="G150" s="223" t="s">
        <v>205</v>
      </c>
      <c r="H150" s="224">
        <v>18.623999999999999</v>
      </c>
      <c r="I150" s="225"/>
      <c r="J150" s="226">
        <f>ROUND(I150*H150,2)</f>
        <v>0</v>
      </c>
      <c r="K150" s="222" t="s">
        <v>206</v>
      </c>
      <c r="L150" s="45"/>
      <c r="M150" s="227" t="s">
        <v>1</v>
      </c>
      <c r="N150" s="228" t="s">
        <v>42</v>
      </c>
      <c r="O150" s="92"/>
      <c r="P150" s="229">
        <f>O150*H150</f>
        <v>0</v>
      </c>
      <c r="Q150" s="229">
        <v>0.0043800000000000002</v>
      </c>
      <c r="R150" s="229">
        <f>Q150*H150</f>
        <v>0.081573119999999999</v>
      </c>
      <c r="S150" s="229">
        <v>0</v>
      </c>
      <c r="T150" s="230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1" t="s">
        <v>207</v>
      </c>
      <c r="AT150" s="231" t="s">
        <v>202</v>
      </c>
      <c r="AU150" s="231" t="s">
        <v>87</v>
      </c>
      <c r="AY150" s="18" t="s">
        <v>199</v>
      </c>
      <c r="BE150" s="232">
        <f>IF(N150="základní",J150,0)</f>
        <v>0</v>
      </c>
      <c r="BF150" s="232">
        <f>IF(N150="snížená",J150,0)</f>
        <v>0</v>
      </c>
      <c r="BG150" s="232">
        <f>IF(N150="zákl. přenesená",J150,0)</f>
        <v>0</v>
      </c>
      <c r="BH150" s="232">
        <f>IF(N150="sníž. přenesená",J150,0)</f>
        <v>0</v>
      </c>
      <c r="BI150" s="232">
        <f>IF(N150="nulová",J150,0)</f>
        <v>0</v>
      </c>
      <c r="BJ150" s="18" t="s">
        <v>85</v>
      </c>
      <c r="BK150" s="232">
        <f>ROUND(I150*H150,2)</f>
        <v>0</v>
      </c>
      <c r="BL150" s="18" t="s">
        <v>207</v>
      </c>
      <c r="BM150" s="231" t="s">
        <v>1458</v>
      </c>
    </row>
    <row r="151" s="2" customFormat="1" ht="24.15" customHeight="1">
      <c r="A151" s="39"/>
      <c r="B151" s="40"/>
      <c r="C151" s="220" t="s">
        <v>255</v>
      </c>
      <c r="D151" s="220" t="s">
        <v>202</v>
      </c>
      <c r="E151" s="221" t="s">
        <v>219</v>
      </c>
      <c r="F151" s="222" t="s">
        <v>220</v>
      </c>
      <c r="G151" s="223" t="s">
        <v>205</v>
      </c>
      <c r="H151" s="224">
        <v>152.96600000000001</v>
      </c>
      <c r="I151" s="225"/>
      <c r="J151" s="226">
        <f>ROUND(I151*H151,2)</f>
        <v>0</v>
      </c>
      <c r="K151" s="222" t="s">
        <v>206</v>
      </c>
      <c r="L151" s="45"/>
      <c r="M151" s="227" t="s">
        <v>1</v>
      </c>
      <c r="N151" s="228" t="s">
        <v>42</v>
      </c>
      <c r="O151" s="92"/>
      <c r="P151" s="229">
        <f>O151*H151</f>
        <v>0</v>
      </c>
      <c r="Q151" s="229">
        <v>0.0057999999999999996</v>
      </c>
      <c r="R151" s="229">
        <f>Q151*H151</f>
        <v>0.88720279999999996</v>
      </c>
      <c r="S151" s="229">
        <v>0</v>
      </c>
      <c r="T151" s="230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31" t="s">
        <v>207</v>
      </c>
      <c r="AT151" s="231" t="s">
        <v>202</v>
      </c>
      <c r="AU151" s="231" t="s">
        <v>87</v>
      </c>
      <c r="AY151" s="18" t="s">
        <v>199</v>
      </c>
      <c r="BE151" s="232">
        <f>IF(N151="základní",J151,0)</f>
        <v>0</v>
      </c>
      <c r="BF151" s="232">
        <f>IF(N151="snížená",J151,0)</f>
        <v>0</v>
      </c>
      <c r="BG151" s="232">
        <f>IF(N151="zákl. přenesená",J151,0)</f>
        <v>0</v>
      </c>
      <c r="BH151" s="232">
        <f>IF(N151="sníž. přenesená",J151,0)</f>
        <v>0</v>
      </c>
      <c r="BI151" s="232">
        <f>IF(N151="nulová",J151,0)</f>
        <v>0</v>
      </c>
      <c r="BJ151" s="18" t="s">
        <v>85</v>
      </c>
      <c r="BK151" s="232">
        <f>ROUND(I151*H151,2)</f>
        <v>0</v>
      </c>
      <c r="BL151" s="18" t="s">
        <v>207</v>
      </c>
      <c r="BM151" s="231" t="s">
        <v>1459</v>
      </c>
    </row>
    <row r="152" s="13" customFormat="1">
      <c r="A152" s="13"/>
      <c r="B152" s="233"/>
      <c r="C152" s="234"/>
      <c r="D152" s="235" t="s">
        <v>209</v>
      </c>
      <c r="E152" s="236" t="s">
        <v>1</v>
      </c>
      <c r="F152" s="237" t="s">
        <v>222</v>
      </c>
      <c r="G152" s="234"/>
      <c r="H152" s="236" t="s">
        <v>1</v>
      </c>
      <c r="I152" s="238"/>
      <c r="J152" s="234"/>
      <c r="K152" s="234"/>
      <c r="L152" s="239"/>
      <c r="M152" s="240"/>
      <c r="N152" s="241"/>
      <c r="O152" s="241"/>
      <c r="P152" s="241"/>
      <c r="Q152" s="241"/>
      <c r="R152" s="241"/>
      <c r="S152" s="241"/>
      <c r="T152" s="242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3" t="s">
        <v>209</v>
      </c>
      <c r="AU152" s="243" t="s">
        <v>87</v>
      </c>
      <c r="AV152" s="13" t="s">
        <v>85</v>
      </c>
      <c r="AW152" s="13" t="s">
        <v>33</v>
      </c>
      <c r="AX152" s="13" t="s">
        <v>77</v>
      </c>
      <c r="AY152" s="243" t="s">
        <v>199</v>
      </c>
    </row>
    <row r="153" s="13" customFormat="1">
      <c r="A153" s="13"/>
      <c r="B153" s="233"/>
      <c r="C153" s="234"/>
      <c r="D153" s="235" t="s">
        <v>209</v>
      </c>
      <c r="E153" s="236" t="s">
        <v>1</v>
      </c>
      <c r="F153" s="237" t="s">
        <v>1460</v>
      </c>
      <c r="G153" s="234"/>
      <c r="H153" s="236" t="s">
        <v>1</v>
      </c>
      <c r="I153" s="238"/>
      <c r="J153" s="234"/>
      <c r="K153" s="234"/>
      <c r="L153" s="239"/>
      <c r="M153" s="240"/>
      <c r="N153" s="241"/>
      <c r="O153" s="241"/>
      <c r="P153" s="241"/>
      <c r="Q153" s="241"/>
      <c r="R153" s="241"/>
      <c r="S153" s="241"/>
      <c r="T153" s="242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3" t="s">
        <v>209</v>
      </c>
      <c r="AU153" s="243" t="s">
        <v>87</v>
      </c>
      <c r="AV153" s="13" t="s">
        <v>85</v>
      </c>
      <c r="AW153" s="13" t="s">
        <v>33</v>
      </c>
      <c r="AX153" s="13" t="s">
        <v>77</v>
      </c>
      <c r="AY153" s="243" t="s">
        <v>199</v>
      </c>
    </row>
    <row r="154" s="13" customFormat="1">
      <c r="A154" s="13"/>
      <c r="B154" s="233"/>
      <c r="C154" s="234"/>
      <c r="D154" s="235" t="s">
        <v>209</v>
      </c>
      <c r="E154" s="236" t="s">
        <v>1</v>
      </c>
      <c r="F154" s="237" t="s">
        <v>1461</v>
      </c>
      <c r="G154" s="234"/>
      <c r="H154" s="236" t="s">
        <v>1</v>
      </c>
      <c r="I154" s="238"/>
      <c r="J154" s="234"/>
      <c r="K154" s="234"/>
      <c r="L154" s="239"/>
      <c r="M154" s="240"/>
      <c r="N154" s="241"/>
      <c r="O154" s="241"/>
      <c r="P154" s="241"/>
      <c r="Q154" s="241"/>
      <c r="R154" s="241"/>
      <c r="S154" s="241"/>
      <c r="T154" s="242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3" t="s">
        <v>209</v>
      </c>
      <c r="AU154" s="243" t="s">
        <v>87</v>
      </c>
      <c r="AV154" s="13" t="s">
        <v>85</v>
      </c>
      <c r="AW154" s="13" t="s">
        <v>33</v>
      </c>
      <c r="AX154" s="13" t="s">
        <v>77</v>
      </c>
      <c r="AY154" s="243" t="s">
        <v>199</v>
      </c>
    </row>
    <row r="155" s="13" customFormat="1">
      <c r="A155" s="13"/>
      <c r="B155" s="233"/>
      <c r="C155" s="234"/>
      <c r="D155" s="235" t="s">
        <v>209</v>
      </c>
      <c r="E155" s="236" t="s">
        <v>1</v>
      </c>
      <c r="F155" s="237" t="s">
        <v>1462</v>
      </c>
      <c r="G155" s="234"/>
      <c r="H155" s="236" t="s">
        <v>1</v>
      </c>
      <c r="I155" s="238"/>
      <c r="J155" s="234"/>
      <c r="K155" s="234"/>
      <c r="L155" s="239"/>
      <c r="M155" s="240"/>
      <c r="N155" s="241"/>
      <c r="O155" s="241"/>
      <c r="P155" s="241"/>
      <c r="Q155" s="241"/>
      <c r="R155" s="241"/>
      <c r="S155" s="241"/>
      <c r="T155" s="242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3" t="s">
        <v>209</v>
      </c>
      <c r="AU155" s="243" t="s">
        <v>87</v>
      </c>
      <c r="AV155" s="13" t="s">
        <v>85</v>
      </c>
      <c r="AW155" s="13" t="s">
        <v>33</v>
      </c>
      <c r="AX155" s="13" t="s">
        <v>77</v>
      </c>
      <c r="AY155" s="243" t="s">
        <v>199</v>
      </c>
    </row>
    <row r="156" s="13" customFormat="1">
      <c r="A156" s="13"/>
      <c r="B156" s="233"/>
      <c r="C156" s="234"/>
      <c r="D156" s="235" t="s">
        <v>209</v>
      </c>
      <c r="E156" s="236" t="s">
        <v>1</v>
      </c>
      <c r="F156" s="237" t="s">
        <v>1463</v>
      </c>
      <c r="G156" s="234"/>
      <c r="H156" s="236" t="s">
        <v>1</v>
      </c>
      <c r="I156" s="238"/>
      <c r="J156" s="234"/>
      <c r="K156" s="234"/>
      <c r="L156" s="239"/>
      <c r="M156" s="240"/>
      <c r="N156" s="241"/>
      <c r="O156" s="241"/>
      <c r="P156" s="241"/>
      <c r="Q156" s="241"/>
      <c r="R156" s="241"/>
      <c r="S156" s="241"/>
      <c r="T156" s="242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3" t="s">
        <v>209</v>
      </c>
      <c r="AU156" s="243" t="s">
        <v>87</v>
      </c>
      <c r="AV156" s="13" t="s">
        <v>85</v>
      </c>
      <c r="AW156" s="13" t="s">
        <v>33</v>
      </c>
      <c r="AX156" s="13" t="s">
        <v>77</v>
      </c>
      <c r="AY156" s="243" t="s">
        <v>199</v>
      </c>
    </row>
    <row r="157" s="14" customFormat="1">
      <c r="A157" s="14"/>
      <c r="B157" s="244"/>
      <c r="C157" s="245"/>
      <c r="D157" s="235" t="s">
        <v>209</v>
      </c>
      <c r="E157" s="246" t="s">
        <v>1</v>
      </c>
      <c r="F157" s="247" t="s">
        <v>140</v>
      </c>
      <c r="G157" s="245"/>
      <c r="H157" s="248">
        <v>152.96600000000001</v>
      </c>
      <c r="I157" s="249"/>
      <c r="J157" s="245"/>
      <c r="K157" s="245"/>
      <c r="L157" s="250"/>
      <c r="M157" s="251"/>
      <c r="N157" s="252"/>
      <c r="O157" s="252"/>
      <c r="P157" s="252"/>
      <c r="Q157" s="252"/>
      <c r="R157" s="252"/>
      <c r="S157" s="252"/>
      <c r="T157" s="253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4" t="s">
        <v>209</v>
      </c>
      <c r="AU157" s="254" t="s">
        <v>87</v>
      </c>
      <c r="AV157" s="14" t="s">
        <v>87</v>
      </c>
      <c r="AW157" s="14" t="s">
        <v>33</v>
      </c>
      <c r="AX157" s="14" t="s">
        <v>85</v>
      </c>
      <c r="AY157" s="254" t="s">
        <v>199</v>
      </c>
    </row>
    <row r="158" s="2" customFormat="1" ht="33" customHeight="1">
      <c r="A158" s="39"/>
      <c r="B158" s="40"/>
      <c r="C158" s="220" t="s">
        <v>251</v>
      </c>
      <c r="D158" s="220" t="s">
        <v>202</v>
      </c>
      <c r="E158" s="221" t="s">
        <v>1464</v>
      </c>
      <c r="F158" s="222" t="s">
        <v>1465</v>
      </c>
      <c r="G158" s="223" t="s">
        <v>205</v>
      </c>
      <c r="H158" s="224">
        <v>18.623999999999999</v>
      </c>
      <c r="I158" s="225"/>
      <c r="J158" s="226">
        <f>ROUND(I158*H158,2)</f>
        <v>0</v>
      </c>
      <c r="K158" s="222" t="s">
        <v>206</v>
      </c>
      <c r="L158" s="45"/>
      <c r="M158" s="227" t="s">
        <v>1</v>
      </c>
      <c r="N158" s="228" t="s">
        <v>42</v>
      </c>
      <c r="O158" s="92"/>
      <c r="P158" s="229">
        <f>O158*H158</f>
        <v>0</v>
      </c>
      <c r="Q158" s="229">
        <v>0.0030000000000000001</v>
      </c>
      <c r="R158" s="229">
        <f>Q158*H158</f>
        <v>0.055871999999999998</v>
      </c>
      <c r="S158" s="229">
        <v>0</v>
      </c>
      <c r="T158" s="230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31" t="s">
        <v>207</v>
      </c>
      <c r="AT158" s="231" t="s">
        <v>202</v>
      </c>
      <c r="AU158" s="231" t="s">
        <v>87</v>
      </c>
      <c r="AY158" s="18" t="s">
        <v>199</v>
      </c>
      <c r="BE158" s="232">
        <f>IF(N158="základní",J158,0)</f>
        <v>0</v>
      </c>
      <c r="BF158" s="232">
        <f>IF(N158="snížená",J158,0)</f>
        <v>0</v>
      </c>
      <c r="BG158" s="232">
        <f>IF(N158="zákl. přenesená",J158,0)</f>
        <v>0</v>
      </c>
      <c r="BH158" s="232">
        <f>IF(N158="sníž. přenesená",J158,0)</f>
        <v>0</v>
      </c>
      <c r="BI158" s="232">
        <f>IF(N158="nulová",J158,0)</f>
        <v>0</v>
      </c>
      <c r="BJ158" s="18" t="s">
        <v>85</v>
      </c>
      <c r="BK158" s="232">
        <f>ROUND(I158*H158,2)</f>
        <v>0</v>
      </c>
      <c r="BL158" s="18" t="s">
        <v>207</v>
      </c>
      <c r="BM158" s="231" t="s">
        <v>1466</v>
      </c>
    </row>
    <row r="159" s="2" customFormat="1" ht="24.15" customHeight="1">
      <c r="A159" s="39"/>
      <c r="B159" s="40"/>
      <c r="C159" s="220" t="s">
        <v>207</v>
      </c>
      <c r="D159" s="220" t="s">
        <v>202</v>
      </c>
      <c r="E159" s="221" t="s">
        <v>1467</v>
      </c>
      <c r="F159" s="222" t="s">
        <v>1468</v>
      </c>
      <c r="G159" s="223" t="s">
        <v>205</v>
      </c>
      <c r="H159" s="224">
        <v>10</v>
      </c>
      <c r="I159" s="225"/>
      <c r="J159" s="226">
        <f>ROUND(I159*H159,2)</f>
        <v>0</v>
      </c>
      <c r="K159" s="222" t="s">
        <v>206</v>
      </c>
      <c r="L159" s="45"/>
      <c r="M159" s="227" t="s">
        <v>1</v>
      </c>
      <c r="N159" s="228" t="s">
        <v>42</v>
      </c>
      <c r="O159" s="92"/>
      <c r="P159" s="229">
        <f>O159*H159</f>
        <v>0</v>
      </c>
      <c r="Q159" s="229">
        <v>0.038199999999999998</v>
      </c>
      <c r="R159" s="229">
        <f>Q159*H159</f>
        <v>0.38200000000000001</v>
      </c>
      <c r="S159" s="229">
        <v>0</v>
      </c>
      <c r="T159" s="230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31" t="s">
        <v>207</v>
      </c>
      <c r="AT159" s="231" t="s">
        <v>202</v>
      </c>
      <c r="AU159" s="231" t="s">
        <v>87</v>
      </c>
      <c r="AY159" s="18" t="s">
        <v>199</v>
      </c>
      <c r="BE159" s="232">
        <f>IF(N159="základní",J159,0)</f>
        <v>0</v>
      </c>
      <c r="BF159" s="232">
        <f>IF(N159="snížená",J159,0)</f>
        <v>0</v>
      </c>
      <c r="BG159" s="232">
        <f>IF(N159="zákl. přenesená",J159,0)</f>
        <v>0</v>
      </c>
      <c r="BH159" s="232">
        <f>IF(N159="sníž. přenesená",J159,0)</f>
        <v>0</v>
      </c>
      <c r="BI159" s="232">
        <f>IF(N159="nulová",J159,0)</f>
        <v>0</v>
      </c>
      <c r="BJ159" s="18" t="s">
        <v>85</v>
      </c>
      <c r="BK159" s="232">
        <f>ROUND(I159*H159,2)</f>
        <v>0</v>
      </c>
      <c r="BL159" s="18" t="s">
        <v>207</v>
      </c>
      <c r="BM159" s="231" t="s">
        <v>1469</v>
      </c>
    </row>
    <row r="160" s="2" customFormat="1" ht="24.15" customHeight="1">
      <c r="A160" s="39"/>
      <c r="B160" s="40"/>
      <c r="C160" s="220" t="s">
        <v>239</v>
      </c>
      <c r="D160" s="220" t="s">
        <v>202</v>
      </c>
      <c r="E160" s="221" t="s">
        <v>1470</v>
      </c>
      <c r="F160" s="222" t="s">
        <v>1471</v>
      </c>
      <c r="G160" s="223" t="s">
        <v>205</v>
      </c>
      <c r="H160" s="224">
        <v>10</v>
      </c>
      <c r="I160" s="225"/>
      <c r="J160" s="226">
        <f>ROUND(I160*H160,2)</f>
        <v>0</v>
      </c>
      <c r="K160" s="222" t="s">
        <v>206</v>
      </c>
      <c r="L160" s="45"/>
      <c r="M160" s="227" t="s">
        <v>1</v>
      </c>
      <c r="N160" s="228" t="s">
        <v>42</v>
      </c>
      <c r="O160" s="92"/>
      <c r="P160" s="229">
        <f>O160*H160</f>
        <v>0</v>
      </c>
      <c r="Q160" s="229">
        <v>0.041529999999999997</v>
      </c>
      <c r="R160" s="229">
        <f>Q160*H160</f>
        <v>0.4153</v>
      </c>
      <c r="S160" s="229">
        <v>0</v>
      </c>
      <c r="T160" s="230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31" t="s">
        <v>207</v>
      </c>
      <c r="AT160" s="231" t="s">
        <v>202</v>
      </c>
      <c r="AU160" s="231" t="s">
        <v>87</v>
      </c>
      <c r="AY160" s="18" t="s">
        <v>199</v>
      </c>
      <c r="BE160" s="232">
        <f>IF(N160="základní",J160,0)</f>
        <v>0</v>
      </c>
      <c r="BF160" s="232">
        <f>IF(N160="snížená",J160,0)</f>
        <v>0</v>
      </c>
      <c r="BG160" s="232">
        <f>IF(N160="zákl. přenesená",J160,0)</f>
        <v>0</v>
      </c>
      <c r="BH160" s="232">
        <f>IF(N160="sníž. přenesená",J160,0)</f>
        <v>0</v>
      </c>
      <c r="BI160" s="232">
        <f>IF(N160="nulová",J160,0)</f>
        <v>0</v>
      </c>
      <c r="BJ160" s="18" t="s">
        <v>85</v>
      </c>
      <c r="BK160" s="232">
        <f>ROUND(I160*H160,2)</f>
        <v>0</v>
      </c>
      <c r="BL160" s="18" t="s">
        <v>207</v>
      </c>
      <c r="BM160" s="231" t="s">
        <v>1472</v>
      </c>
    </row>
    <row r="161" s="2" customFormat="1" ht="16.5" customHeight="1">
      <c r="A161" s="39"/>
      <c r="B161" s="40"/>
      <c r="C161" s="220" t="s">
        <v>257</v>
      </c>
      <c r="D161" s="220" t="s">
        <v>202</v>
      </c>
      <c r="E161" s="221" t="s">
        <v>1473</v>
      </c>
      <c r="F161" s="222" t="s">
        <v>1474</v>
      </c>
      <c r="G161" s="223" t="s">
        <v>205</v>
      </c>
      <c r="H161" s="224">
        <v>220.464</v>
      </c>
      <c r="I161" s="225"/>
      <c r="J161" s="226">
        <f>ROUND(I161*H161,2)</f>
        <v>0</v>
      </c>
      <c r="K161" s="222" t="s">
        <v>206</v>
      </c>
      <c r="L161" s="45"/>
      <c r="M161" s="227" t="s">
        <v>1</v>
      </c>
      <c r="N161" s="228" t="s">
        <v>42</v>
      </c>
      <c r="O161" s="92"/>
      <c r="P161" s="229">
        <f>O161*H161</f>
        <v>0</v>
      </c>
      <c r="Q161" s="229">
        <v>0</v>
      </c>
      <c r="R161" s="229">
        <f>Q161*H161</f>
        <v>0</v>
      </c>
      <c r="S161" s="229">
        <v>0</v>
      </c>
      <c r="T161" s="230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31" t="s">
        <v>207</v>
      </c>
      <c r="AT161" s="231" t="s">
        <v>202</v>
      </c>
      <c r="AU161" s="231" t="s">
        <v>87</v>
      </c>
      <c r="AY161" s="18" t="s">
        <v>199</v>
      </c>
      <c r="BE161" s="232">
        <f>IF(N161="základní",J161,0)</f>
        <v>0</v>
      </c>
      <c r="BF161" s="232">
        <f>IF(N161="snížená",J161,0)</f>
        <v>0</v>
      </c>
      <c r="BG161" s="232">
        <f>IF(N161="zákl. přenesená",J161,0)</f>
        <v>0</v>
      </c>
      <c r="BH161" s="232">
        <f>IF(N161="sníž. přenesená",J161,0)</f>
        <v>0</v>
      </c>
      <c r="BI161" s="232">
        <f>IF(N161="nulová",J161,0)</f>
        <v>0</v>
      </c>
      <c r="BJ161" s="18" t="s">
        <v>85</v>
      </c>
      <c r="BK161" s="232">
        <f>ROUND(I161*H161,2)</f>
        <v>0</v>
      </c>
      <c r="BL161" s="18" t="s">
        <v>207</v>
      </c>
      <c r="BM161" s="231" t="s">
        <v>1475</v>
      </c>
    </row>
    <row r="162" s="13" customFormat="1">
      <c r="A162" s="13"/>
      <c r="B162" s="233"/>
      <c r="C162" s="234"/>
      <c r="D162" s="235" t="s">
        <v>209</v>
      </c>
      <c r="E162" s="236" t="s">
        <v>1</v>
      </c>
      <c r="F162" s="237" t="s">
        <v>1476</v>
      </c>
      <c r="G162" s="234"/>
      <c r="H162" s="236" t="s">
        <v>1</v>
      </c>
      <c r="I162" s="238"/>
      <c r="J162" s="234"/>
      <c r="K162" s="234"/>
      <c r="L162" s="239"/>
      <c r="M162" s="240"/>
      <c r="N162" s="241"/>
      <c r="O162" s="241"/>
      <c r="P162" s="241"/>
      <c r="Q162" s="241"/>
      <c r="R162" s="241"/>
      <c r="S162" s="241"/>
      <c r="T162" s="242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3" t="s">
        <v>209</v>
      </c>
      <c r="AU162" s="243" t="s">
        <v>87</v>
      </c>
      <c r="AV162" s="13" t="s">
        <v>85</v>
      </c>
      <c r="AW162" s="13" t="s">
        <v>33</v>
      </c>
      <c r="AX162" s="13" t="s">
        <v>77</v>
      </c>
      <c r="AY162" s="243" t="s">
        <v>199</v>
      </c>
    </row>
    <row r="163" s="14" customFormat="1">
      <c r="A163" s="14"/>
      <c r="B163" s="244"/>
      <c r="C163" s="245"/>
      <c r="D163" s="235" t="s">
        <v>209</v>
      </c>
      <c r="E163" s="246" t="s">
        <v>1</v>
      </c>
      <c r="F163" s="247" t="s">
        <v>1477</v>
      </c>
      <c r="G163" s="245"/>
      <c r="H163" s="248">
        <v>220.464</v>
      </c>
      <c r="I163" s="249"/>
      <c r="J163" s="245"/>
      <c r="K163" s="245"/>
      <c r="L163" s="250"/>
      <c r="M163" s="251"/>
      <c r="N163" s="252"/>
      <c r="O163" s="252"/>
      <c r="P163" s="252"/>
      <c r="Q163" s="252"/>
      <c r="R163" s="252"/>
      <c r="S163" s="252"/>
      <c r="T163" s="253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4" t="s">
        <v>209</v>
      </c>
      <c r="AU163" s="254" t="s">
        <v>87</v>
      </c>
      <c r="AV163" s="14" t="s">
        <v>87</v>
      </c>
      <c r="AW163" s="14" t="s">
        <v>33</v>
      </c>
      <c r="AX163" s="14" t="s">
        <v>85</v>
      </c>
      <c r="AY163" s="254" t="s">
        <v>199</v>
      </c>
    </row>
    <row r="164" s="2" customFormat="1" ht="24.15" customHeight="1">
      <c r="A164" s="39"/>
      <c r="B164" s="40"/>
      <c r="C164" s="220" t="s">
        <v>277</v>
      </c>
      <c r="D164" s="220" t="s">
        <v>202</v>
      </c>
      <c r="E164" s="221" t="s">
        <v>1478</v>
      </c>
      <c r="F164" s="222" t="s">
        <v>1479</v>
      </c>
      <c r="G164" s="223" t="s">
        <v>205</v>
      </c>
      <c r="H164" s="224">
        <v>97.879999999999995</v>
      </c>
      <c r="I164" s="225"/>
      <c r="J164" s="226">
        <f>ROUND(I164*H164,2)</f>
        <v>0</v>
      </c>
      <c r="K164" s="222" t="s">
        <v>206</v>
      </c>
      <c r="L164" s="45"/>
      <c r="M164" s="227" t="s">
        <v>1</v>
      </c>
      <c r="N164" s="228" t="s">
        <v>42</v>
      </c>
      <c r="O164" s="92"/>
      <c r="P164" s="229">
        <f>O164*H164</f>
        <v>0</v>
      </c>
      <c r="Q164" s="229">
        <v>0</v>
      </c>
      <c r="R164" s="229">
        <f>Q164*H164</f>
        <v>0</v>
      </c>
      <c r="S164" s="229">
        <v>0</v>
      </c>
      <c r="T164" s="230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31" t="s">
        <v>207</v>
      </c>
      <c r="AT164" s="231" t="s">
        <v>202</v>
      </c>
      <c r="AU164" s="231" t="s">
        <v>87</v>
      </c>
      <c r="AY164" s="18" t="s">
        <v>199</v>
      </c>
      <c r="BE164" s="232">
        <f>IF(N164="základní",J164,0)</f>
        <v>0</v>
      </c>
      <c r="BF164" s="232">
        <f>IF(N164="snížená",J164,0)</f>
        <v>0</v>
      </c>
      <c r="BG164" s="232">
        <f>IF(N164="zákl. přenesená",J164,0)</f>
        <v>0</v>
      </c>
      <c r="BH164" s="232">
        <f>IF(N164="sníž. přenesená",J164,0)</f>
        <v>0</v>
      </c>
      <c r="BI164" s="232">
        <f>IF(N164="nulová",J164,0)</f>
        <v>0</v>
      </c>
      <c r="BJ164" s="18" t="s">
        <v>85</v>
      </c>
      <c r="BK164" s="232">
        <f>ROUND(I164*H164,2)</f>
        <v>0</v>
      </c>
      <c r="BL164" s="18" t="s">
        <v>207</v>
      </c>
      <c r="BM164" s="231" t="s">
        <v>1480</v>
      </c>
    </row>
    <row r="165" s="13" customFormat="1">
      <c r="A165" s="13"/>
      <c r="B165" s="233"/>
      <c r="C165" s="234"/>
      <c r="D165" s="235" t="s">
        <v>209</v>
      </c>
      <c r="E165" s="236" t="s">
        <v>1</v>
      </c>
      <c r="F165" s="237" t="s">
        <v>222</v>
      </c>
      <c r="G165" s="234"/>
      <c r="H165" s="236" t="s">
        <v>1</v>
      </c>
      <c r="I165" s="238"/>
      <c r="J165" s="234"/>
      <c r="K165" s="234"/>
      <c r="L165" s="239"/>
      <c r="M165" s="240"/>
      <c r="N165" s="241"/>
      <c r="O165" s="241"/>
      <c r="P165" s="241"/>
      <c r="Q165" s="241"/>
      <c r="R165" s="241"/>
      <c r="S165" s="241"/>
      <c r="T165" s="242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3" t="s">
        <v>209</v>
      </c>
      <c r="AU165" s="243" t="s">
        <v>87</v>
      </c>
      <c r="AV165" s="13" t="s">
        <v>85</v>
      </c>
      <c r="AW165" s="13" t="s">
        <v>33</v>
      </c>
      <c r="AX165" s="13" t="s">
        <v>77</v>
      </c>
      <c r="AY165" s="243" t="s">
        <v>199</v>
      </c>
    </row>
    <row r="166" s="13" customFormat="1">
      <c r="A166" s="13"/>
      <c r="B166" s="233"/>
      <c r="C166" s="234"/>
      <c r="D166" s="235" t="s">
        <v>209</v>
      </c>
      <c r="E166" s="236" t="s">
        <v>1</v>
      </c>
      <c r="F166" s="237" t="s">
        <v>1481</v>
      </c>
      <c r="G166" s="234"/>
      <c r="H166" s="236" t="s">
        <v>1</v>
      </c>
      <c r="I166" s="238"/>
      <c r="J166" s="234"/>
      <c r="K166" s="234"/>
      <c r="L166" s="239"/>
      <c r="M166" s="240"/>
      <c r="N166" s="241"/>
      <c r="O166" s="241"/>
      <c r="P166" s="241"/>
      <c r="Q166" s="241"/>
      <c r="R166" s="241"/>
      <c r="S166" s="241"/>
      <c r="T166" s="242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3" t="s">
        <v>209</v>
      </c>
      <c r="AU166" s="243" t="s">
        <v>87</v>
      </c>
      <c r="AV166" s="13" t="s">
        <v>85</v>
      </c>
      <c r="AW166" s="13" t="s">
        <v>33</v>
      </c>
      <c r="AX166" s="13" t="s">
        <v>77</v>
      </c>
      <c r="AY166" s="243" t="s">
        <v>199</v>
      </c>
    </row>
    <row r="167" s="14" customFormat="1">
      <c r="A167" s="14"/>
      <c r="B167" s="244"/>
      <c r="C167" s="245"/>
      <c r="D167" s="235" t="s">
        <v>209</v>
      </c>
      <c r="E167" s="246" t="s">
        <v>1</v>
      </c>
      <c r="F167" s="247" t="s">
        <v>134</v>
      </c>
      <c r="G167" s="245"/>
      <c r="H167" s="248">
        <v>97.879999999999995</v>
      </c>
      <c r="I167" s="249"/>
      <c r="J167" s="245"/>
      <c r="K167" s="245"/>
      <c r="L167" s="250"/>
      <c r="M167" s="251"/>
      <c r="N167" s="252"/>
      <c r="O167" s="252"/>
      <c r="P167" s="252"/>
      <c r="Q167" s="252"/>
      <c r="R167" s="252"/>
      <c r="S167" s="252"/>
      <c r="T167" s="253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4" t="s">
        <v>209</v>
      </c>
      <c r="AU167" s="254" t="s">
        <v>87</v>
      </c>
      <c r="AV167" s="14" t="s">
        <v>87</v>
      </c>
      <c r="AW167" s="14" t="s">
        <v>33</v>
      </c>
      <c r="AX167" s="14" t="s">
        <v>85</v>
      </c>
      <c r="AY167" s="254" t="s">
        <v>199</v>
      </c>
    </row>
    <row r="168" s="2" customFormat="1" ht="24.15" customHeight="1">
      <c r="A168" s="39"/>
      <c r="B168" s="40"/>
      <c r="C168" s="220" t="s">
        <v>286</v>
      </c>
      <c r="D168" s="220" t="s">
        <v>202</v>
      </c>
      <c r="E168" s="221" t="s">
        <v>240</v>
      </c>
      <c r="F168" s="222" t="s">
        <v>241</v>
      </c>
      <c r="G168" s="223" t="s">
        <v>242</v>
      </c>
      <c r="H168" s="224">
        <v>257.20800000000003</v>
      </c>
      <c r="I168" s="225"/>
      <c r="J168" s="226">
        <f>ROUND(I168*H168,2)</f>
        <v>0</v>
      </c>
      <c r="K168" s="222" t="s">
        <v>206</v>
      </c>
      <c r="L168" s="45"/>
      <c r="M168" s="227" t="s">
        <v>1</v>
      </c>
      <c r="N168" s="228" t="s">
        <v>42</v>
      </c>
      <c r="O168" s="92"/>
      <c r="P168" s="229">
        <f>O168*H168</f>
        <v>0</v>
      </c>
      <c r="Q168" s="229">
        <v>0.00021000000000000001</v>
      </c>
      <c r="R168" s="229">
        <f>Q168*H168</f>
        <v>0.054013680000000008</v>
      </c>
      <c r="S168" s="229">
        <v>0</v>
      </c>
      <c r="T168" s="230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31" t="s">
        <v>207</v>
      </c>
      <c r="AT168" s="231" t="s">
        <v>202</v>
      </c>
      <c r="AU168" s="231" t="s">
        <v>87</v>
      </c>
      <c r="AY168" s="18" t="s">
        <v>199</v>
      </c>
      <c r="BE168" s="232">
        <f>IF(N168="základní",J168,0)</f>
        <v>0</v>
      </c>
      <c r="BF168" s="232">
        <f>IF(N168="snížená",J168,0)</f>
        <v>0</v>
      </c>
      <c r="BG168" s="232">
        <f>IF(N168="zákl. přenesená",J168,0)</f>
        <v>0</v>
      </c>
      <c r="BH168" s="232">
        <f>IF(N168="sníž. přenesená",J168,0)</f>
        <v>0</v>
      </c>
      <c r="BI168" s="232">
        <f>IF(N168="nulová",J168,0)</f>
        <v>0</v>
      </c>
      <c r="BJ168" s="18" t="s">
        <v>85</v>
      </c>
      <c r="BK168" s="232">
        <f>ROUND(I168*H168,2)</f>
        <v>0</v>
      </c>
      <c r="BL168" s="18" t="s">
        <v>207</v>
      </c>
      <c r="BM168" s="231" t="s">
        <v>1482</v>
      </c>
    </row>
    <row r="169" s="13" customFormat="1">
      <c r="A169" s="13"/>
      <c r="B169" s="233"/>
      <c r="C169" s="234"/>
      <c r="D169" s="235" t="s">
        <v>209</v>
      </c>
      <c r="E169" s="236" t="s">
        <v>1</v>
      </c>
      <c r="F169" s="237" t="s">
        <v>244</v>
      </c>
      <c r="G169" s="234"/>
      <c r="H169" s="236" t="s">
        <v>1</v>
      </c>
      <c r="I169" s="238"/>
      <c r="J169" s="234"/>
      <c r="K169" s="234"/>
      <c r="L169" s="239"/>
      <c r="M169" s="240"/>
      <c r="N169" s="241"/>
      <c r="O169" s="241"/>
      <c r="P169" s="241"/>
      <c r="Q169" s="241"/>
      <c r="R169" s="241"/>
      <c r="S169" s="241"/>
      <c r="T169" s="242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3" t="s">
        <v>209</v>
      </c>
      <c r="AU169" s="243" t="s">
        <v>87</v>
      </c>
      <c r="AV169" s="13" t="s">
        <v>85</v>
      </c>
      <c r="AW169" s="13" t="s">
        <v>33</v>
      </c>
      <c r="AX169" s="13" t="s">
        <v>77</v>
      </c>
      <c r="AY169" s="243" t="s">
        <v>199</v>
      </c>
    </row>
    <row r="170" s="14" customFormat="1">
      <c r="A170" s="14"/>
      <c r="B170" s="244"/>
      <c r="C170" s="245"/>
      <c r="D170" s="235" t="s">
        <v>209</v>
      </c>
      <c r="E170" s="246" t="s">
        <v>1</v>
      </c>
      <c r="F170" s="247" t="s">
        <v>1483</v>
      </c>
      <c r="G170" s="245"/>
      <c r="H170" s="248">
        <v>257.20800000000003</v>
      </c>
      <c r="I170" s="249"/>
      <c r="J170" s="245"/>
      <c r="K170" s="245"/>
      <c r="L170" s="250"/>
      <c r="M170" s="251"/>
      <c r="N170" s="252"/>
      <c r="O170" s="252"/>
      <c r="P170" s="252"/>
      <c r="Q170" s="252"/>
      <c r="R170" s="252"/>
      <c r="S170" s="252"/>
      <c r="T170" s="253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4" t="s">
        <v>209</v>
      </c>
      <c r="AU170" s="254" t="s">
        <v>87</v>
      </c>
      <c r="AV170" s="14" t="s">
        <v>87</v>
      </c>
      <c r="AW170" s="14" t="s">
        <v>33</v>
      </c>
      <c r="AX170" s="14" t="s">
        <v>85</v>
      </c>
      <c r="AY170" s="254" t="s">
        <v>199</v>
      </c>
    </row>
    <row r="171" s="12" customFormat="1" ht="22.8" customHeight="1">
      <c r="A171" s="12"/>
      <c r="B171" s="204"/>
      <c r="C171" s="205"/>
      <c r="D171" s="206" t="s">
        <v>76</v>
      </c>
      <c r="E171" s="218" t="s">
        <v>257</v>
      </c>
      <c r="F171" s="218" t="s">
        <v>258</v>
      </c>
      <c r="G171" s="205"/>
      <c r="H171" s="205"/>
      <c r="I171" s="208"/>
      <c r="J171" s="219">
        <f>BK171</f>
        <v>0</v>
      </c>
      <c r="K171" s="205"/>
      <c r="L171" s="210"/>
      <c r="M171" s="211"/>
      <c r="N171" s="212"/>
      <c r="O171" s="212"/>
      <c r="P171" s="213">
        <f>SUM(P172:P198)</f>
        <v>0</v>
      </c>
      <c r="Q171" s="212"/>
      <c r="R171" s="213">
        <f>SUM(R172:R198)</f>
        <v>0.053740799999999991</v>
      </c>
      <c r="S171" s="212"/>
      <c r="T171" s="214">
        <f>SUM(T172:T198)</f>
        <v>1.149675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15" t="s">
        <v>85</v>
      </c>
      <c r="AT171" s="216" t="s">
        <v>76</v>
      </c>
      <c r="AU171" s="216" t="s">
        <v>85</v>
      </c>
      <c r="AY171" s="215" t="s">
        <v>199</v>
      </c>
      <c r="BK171" s="217">
        <f>SUM(BK172:BK198)</f>
        <v>0</v>
      </c>
    </row>
    <row r="172" s="2" customFormat="1" ht="33" customHeight="1">
      <c r="A172" s="39"/>
      <c r="B172" s="40"/>
      <c r="C172" s="220" t="s">
        <v>292</v>
      </c>
      <c r="D172" s="220" t="s">
        <v>202</v>
      </c>
      <c r="E172" s="221" t="s">
        <v>259</v>
      </c>
      <c r="F172" s="222" t="s">
        <v>260</v>
      </c>
      <c r="G172" s="223" t="s">
        <v>205</v>
      </c>
      <c r="H172" s="224">
        <v>285.24000000000001</v>
      </c>
      <c r="I172" s="225"/>
      <c r="J172" s="226">
        <f>ROUND(I172*H172,2)</f>
        <v>0</v>
      </c>
      <c r="K172" s="222" t="s">
        <v>206</v>
      </c>
      <c r="L172" s="45"/>
      <c r="M172" s="227" t="s">
        <v>1</v>
      </c>
      <c r="N172" s="228" t="s">
        <v>42</v>
      </c>
      <c r="O172" s="92"/>
      <c r="P172" s="229">
        <f>O172*H172</f>
        <v>0</v>
      </c>
      <c r="Q172" s="229">
        <v>0.00012999999999999999</v>
      </c>
      <c r="R172" s="229">
        <f>Q172*H172</f>
        <v>0.037081199999999995</v>
      </c>
      <c r="S172" s="229">
        <v>0</v>
      </c>
      <c r="T172" s="230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31" t="s">
        <v>207</v>
      </c>
      <c r="AT172" s="231" t="s">
        <v>202</v>
      </c>
      <c r="AU172" s="231" t="s">
        <v>87</v>
      </c>
      <c r="AY172" s="18" t="s">
        <v>199</v>
      </c>
      <c r="BE172" s="232">
        <f>IF(N172="základní",J172,0)</f>
        <v>0</v>
      </c>
      <c r="BF172" s="232">
        <f>IF(N172="snížená",J172,0)</f>
        <v>0</v>
      </c>
      <c r="BG172" s="232">
        <f>IF(N172="zákl. přenesená",J172,0)</f>
        <v>0</v>
      </c>
      <c r="BH172" s="232">
        <f>IF(N172="sníž. přenesená",J172,0)</f>
        <v>0</v>
      </c>
      <c r="BI172" s="232">
        <f>IF(N172="nulová",J172,0)</f>
        <v>0</v>
      </c>
      <c r="BJ172" s="18" t="s">
        <v>85</v>
      </c>
      <c r="BK172" s="232">
        <f>ROUND(I172*H172,2)</f>
        <v>0</v>
      </c>
      <c r="BL172" s="18" t="s">
        <v>207</v>
      </c>
      <c r="BM172" s="231" t="s">
        <v>1484</v>
      </c>
    </row>
    <row r="173" s="13" customFormat="1">
      <c r="A173" s="13"/>
      <c r="B173" s="233"/>
      <c r="C173" s="234"/>
      <c r="D173" s="235" t="s">
        <v>209</v>
      </c>
      <c r="E173" s="236" t="s">
        <v>1</v>
      </c>
      <c r="F173" s="237" t="s">
        <v>222</v>
      </c>
      <c r="G173" s="234"/>
      <c r="H173" s="236" t="s">
        <v>1</v>
      </c>
      <c r="I173" s="238"/>
      <c r="J173" s="234"/>
      <c r="K173" s="234"/>
      <c r="L173" s="239"/>
      <c r="M173" s="240"/>
      <c r="N173" s="241"/>
      <c r="O173" s="241"/>
      <c r="P173" s="241"/>
      <c r="Q173" s="241"/>
      <c r="R173" s="241"/>
      <c r="S173" s="241"/>
      <c r="T173" s="242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3" t="s">
        <v>209</v>
      </c>
      <c r="AU173" s="243" t="s">
        <v>87</v>
      </c>
      <c r="AV173" s="13" t="s">
        <v>85</v>
      </c>
      <c r="AW173" s="13" t="s">
        <v>33</v>
      </c>
      <c r="AX173" s="13" t="s">
        <v>77</v>
      </c>
      <c r="AY173" s="243" t="s">
        <v>199</v>
      </c>
    </row>
    <row r="174" s="14" customFormat="1">
      <c r="A174" s="14"/>
      <c r="B174" s="244"/>
      <c r="C174" s="245"/>
      <c r="D174" s="235" t="s">
        <v>209</v>
      </c>
      <c r="E174" s="246" t="s">
        <v>1</v>
      </c>
      <c r="F174" s="247" t="s">
        <v>1485</v>
      </c>
      <c r="G174" s="245"/>
      <c r="H174" s="248">
        <v>14.02</v>
      </c>
      <c r="I174" s="249"/>
      <c r="J174" s="245"/>
      <c r="K174" s="245"/>
      <c r="L174" s="250"/>
      <c r="M174" s="251"/>
      <c r="N174" s="252"/>
      <c r="O174" s="252"/>
      <c r="P174" s="252"/>
      <c r="Q174" s="252"/>
      <c r="R174" s="252"/>
      <c r="S174" s="252"/>
      <c r="T174" s="253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4" t="s">
        <v>209</v>
      </c>
      <c r="AU174" s="254" t="s">
        <v>87</v>
      </c>
      <c r="AV174" s="14" t="s">
        <v>87</v>
      </c>
      <c r="AW174" s="14" t="s">
        <v>33</v>
      </c>
      <c r="AX174" s="14" t="s">
        <v>77</v>
      </c>
      <c r="AY174" s="254" t="s">
        <v>199</v>
      </c>
    </row>
    <row r="175" s="14" customFormat="1">
      <c r="A175" s="14"/>
      <c r="B175" s="244"/>
      <c r="C175" s="245"/>
      <c r="D175" s="235" t="s">
        <v>209</v>
      </c>
      <c r="E175" s="246" t="s">
        <v>1</v>
      </c>
      <c r="F175" s="247" t="s">
        <v>1486</v>
      </c>
      <c r="G175" s="245"/>
      <c r="H175" s="248">
        <v>5.0599999999999996</v>
      </c>
      <c r="I175" s="249"/>
      <c r="J175" s="245"/>
      <c r="K175" s="245"/>
      <c r="L175" s="250"/>
      <c r="M175" s="251"/>
      <c r="N175" s="252"/>
      <c r="O175" s="252"/>
      <c r="P175" s="252"/>
      <c r="Q175" s="252"/>
      <c r="R175" s="252"/>
      <c r="S175" s="252"/>
      <c r="T175" s="253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4" t="s">
        <v>209</v>
      </c>
      <c r="AU175" s="254" t="s">
        <v>87</v>
      </c>
      <c r="AV175" s="14" t="s">
        <v>87</v>
      </c>
      <c r="AW175" s="14" t="s">
        <v>33</v>
      </c>
      <c r="AX175" s="14" t="s">
        <v>77</v>
      </c>
      <c r="AY175" s="254" t="s">
        <v>199</v>
      </c>
    </row>
    <row r="176" s="14" customFormat="1">
      <c r="A176" s="14"/>
      <c r="B176" s="244"/>
      <c r="C176" s="245"/>
      <c r="D176" s="235" t="s">
        <v>209</v>
      </c>
      <c r="E176" s="246" t="s">
        <v>1</v>
      </c>
      <c r="F176" s="247" t="s">
        <v>1487</v>
      </c>
      <c r="G176" s="245"/>
      <c r="H176" s="248">
        <v>22.510000000000002</v>
      </c>
      <c r="I176" s="249"/>
      <c r="J176" s="245"/>
      <c r="K176" s="245"/>
      <c r="L176" s="250"/>
      <c r="M176" s="251"/>
      <c r="N176" s="252"/>
      <c r="O176" s="252"/>
      <c r="P176" s="252"/>
      <c r="Q176" s="252"/>
      <c r="R176" s="252"/>
      <c r="S176" s="252"/>
      <c r="T176" s="253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4" t="s">
        <v>209</v>
      </c>
      <c r="AU176" s="254" t="s">
        <v>87</v>
      </c>
      <c r="AV176" s="14" t="s">
        <v>87</v>
      </c>
      <c r="AW176" s="14" t="s">
        <v>33</v>
      </c>
      <c r="AX176" s="14" t="s">
        <v>77</v>
      </c>
      <c r="AY176" s="254" t="s">
        <v>199</v>
      </c>
    </row>
    <row r="177" s="14" customFormat="1">
      <c r="A177" s="14"/>
      <c r="B177" s="244"/>
      <c r="C177" s="245"/>
      <c r="D177" s="235" t="s">
        <v>209</v>
      </c>
      <c r="E177" s="246" t="s">
        <v>1</v>
      </c>
      <c r="F177" s="247" t="s">
        <v>1488</v>
      </c>
      <c r="G177" s="245"/>
      <c r="H177" s="248">
        <v>41.189999999999998</v>
      </c>
      <c r="I177" s="249"/>
      <c r="J177" s="245"/>
      <c r="K177" s="245"/>
      <c r="L177" s="250"/>
      <c r="M177" s="251"/>
      <c r="N177" s="252"/>
      <c r="O177" s="252"/>
      <c r="P177" s="252"/>
      <c r="Q177" s="252"/>
      <c r="R177" s="252"/>
      <c r="S177" s="252"/>
      <c r="T177" s="253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4" t="s">
        <v>209</v>
      </c>
      <c r="AU177" s="254" t="s">
        <v>87</v>
      </c>
      <c r="AV177" s="14" t="s">
        <v>87</v>
      </c>
      <c r="AW177" s="14" t="s">
        <v>33</v>
      </c>
      <c r="AX177" s="14" t="s">
        <v>77</v>
      </c>
      <c r="AY177" s="254" t="s">
        <v>199</v>
      </c>
    </row>
    <row r="178" s="14" customFormat="1">
      <c r="A178" s="14"/>
      <c r="B178" s="244"/>
      <c r="C178" s="245"/>
      <c r="D178" s="235" t="s">
        <v>209</v>
      </c>
      <c r="E178" s="246" t="s">
        <v>1</v>
      </c>
      <c r="F178" s="247" t="s">
        <v>1489</v>
      </c>
      <c r="G178" s="245"/>
      <c r="H178" s="248">
        <v>40.710000000000001</v>
      </c>
      <c r="I178" s="249"/>
      <c r="J178" s="245"/>
      <c r="K178" s="245"/>
      <c r="L178" s="250"/>
      <c r="M178" s="251"/>
      <c r="N178" s="252"/>
      <c r="O178" s="252"/>
      <c r="P178" s="252"/>
      <c r="Q178" s="252"/>
      <c r="R178" s="252"/>
      <c r="S178" s="252"/>
      <c r="T178" s="253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4" t="s">
        <v>209</v>
      </c>
      <c r="AU178" s="254" t="s">
        <v>87</v>
      </c>
      <c r="AV178" s="14" t="s">
        <v>87</v>
      </c>
      <c r="AW178" s="14" t="s">
        <v>33</v>
      </c>
      <c r="AX178" s="14" t="s">
        <v>77</v>
      </c>
      <c r="AY178" s="254" t="s">
        <v>199</v>
      </c>
    </row>
    <row r="179" s="14" customFormat="1">
      <c r="A179" s="14"/>
      <c r="B179" s="244"/>
      <c r="C179" s="245"/>
      <c r="D179" s="235" t="s">
        <v>209</v>
      </c>
      <c r="E179" s="246" t="s">
        <v>1</v>
      </c>
      <c r="F179" s="247" t="s">
        <v>1490</v>
      </c>
      <c r="G179" s="245"/>
      <c r="H179" s="248">
        <v>39.07</v>
      </c>
      <c r="I179" s="249"/>
      <c r="J179" s="245"/>
      <c r="K179" s="245"/>
      <c r="L179" s="250"/>
      <c r="M179" s="251"/>
      <c r="N179" s="252"/>
      <c r="O179" s="252"/>
      <c r="P179" s="252"/>
      <c r="Q179" s="252"/>
      <c r="R179" s="252"/>
      <c r="S179" s="252"/>
      <c r="T179" s="253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4" t="s">
        <v>209</v>
      </c>
      <c r="AU179" s="254" t="s">
        <v>87</v>
      </c>
      <c r="AV179" s="14" t="s">
        <v>87</v>
      </c>
      <c r="AW179" s="14" t="s">
        <v>33</v>
      </c>
      <c r="AX179" s="14" t="s">
        <v>77</v>
      </c>
      <c r="AY179" s="254" t="s">
        <v>199</v>
      </c>
    </row>
    <row r="180" s="14" customFormat="1">
      <c r="A180" s="14"/>
      <c r="B180" s="244"/>
      <c r="C180" s="245"/>
      <c r="D180" s="235" t="s">
        <v>209</v>
      </c>
      <c r="E180" s="246" t="s">
        <v>1</v>
      </c>
      <c r="F180" s="247" t="s">
        <v>1491</v>
      </c>
      <c r="G180" s="245"/>
      <c r="H180" s="248">
        <v>21.16</v>
      </c>
      <c r="I180" s="249"/>
      <c r="J180" s="245"/>
      <c r="K180" s="245"/>
      <c r="L180" s="250"/>
      <c r="M180" s="251"/>
      <c r="N180" s="252"/>
      <c r="O180" s="252"/>
      <c r="P180" s="252"/>
      <c r="Q180" s="252"/>
      <c r="R180" s="252"/>
      <c r="S180" s="252"/>
      <c r="T180" s="253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4" t="s">
        <v>209</v>
      </c>
      <c r="AU180" s="254" t="s">
        <v>87</v>
      </c>
      <c r="AV180" s="14" t="s">
        <v>87</v>
      </c>
      <c r="AW180" s="14" t="s">
        <v>33</v>
      </c>
      <c r="AX180" s="14" t="s">
        <v>77</v>
      </c>
      <c r="AY180" s="254" t="s">
        <v>199</v>
      </c>
    </row>
    <row r="181" s="14" customFormat="1">
      <c r="A181" s="14"/>
      <c r="B181" s="244"/>
      <c r="C181" s="245"/>
      <c r="D181" s="235" t="s">
        <v>209</v>
      </c>
      <c r="E181" s="246" t="s">
        <v>1</v>
      </c>
      <c r="F181" s="247" t="s">
        <v>1492</v>
      </c>
      <c r="G181" s="245"/>
      <c r="H181" s="248">
        <v>25.350000000000001</v>
      </c>
      <c r="I181" s="249"/>
      <c r="J181" s="245"/>
      <c r="K181" s="245"/>
      <c r="L181" s="250"/>
      <c r="M181" s="251"/>
      <c r="N181" s="252"/>
      <c r="O181" s="252"/>
      <c r="P181" s="252"/>
      <c r="Q181" s="252"/>
      <c r="R181" s="252"/>
      <c r="S181" s="252"/>
      <c r="T181" s="253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4" t="s">
        <v>209</v>
      </c>
      <c r="AU181" s="254" t="s">
        <v>87</v>
      </c>
      <c r="AV181" s="14" t="s">
        <v>87</v>
      </c>
      <c r="AW181" s="14" t="s">
        <v>33</v>
      </c>
      <c r="AX181" s="14" t="s">
        <v>77</v>
      </c>
      <c r="AY181" s="254" t="s">
        <v>199</v>
      </c>
    </row>
    <row r="182" s="14" customFormat="1">
      <c r="A182" s="14"/>
      <c r="B182" s="244"/>
      <c r="C182" s="245"/>
      <c r="D182" s="235" t="s">
        <v>209</v>
      </c>
      <c r="E182" s="246" t="s">
        <v>1</v>
      </c>
      <c r="F182" s="247" t="s">
        <v>1493</v>
      </c>
      <c r="G182" s="245"/>
      <c r="H182" s="248">
        <v>76.170000000000002</v>
      </c>
      <c r="I182" s="249"/>
      <c r="J182" s="245"/>
      <c r="K182" s="245"/>
      <c r="L182" s="250"/>
      <c r="M182" s="251"/>
      <c r="N182" s="252"/>
      <c r="O182" s="252"/>
      <c r="P182" s="252"/>
      <c r="Q182" s="252"/>
      <c r="R182" s="252"/>
      <c r="S182" s="252"/>
      <c r="T182" s="253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4" t="s">
        <v>209</v>
      </c>
      <c r="AU182" s="254" t="s">
        <v>87</v>
      </c>
      <c r="AV182" s="14" t="s">
        <v>87</v>
      </c>
      <c r="AW182" s="14" t="s">
        <v>33</v>
      </c>
      <c r="AX182" s="14" t="s">
        <v>77</v>
      </c>
      <c r="AY182" s="254" t="s">
        <v>199</v>
      </c>
    </row>
    <row r="183" s="14" customFormat="1">
      <c r="A183" s="14"/>
      <c r="B183" s="244"/>
      <c r="C183" s="245"/>
      <c r="D183" s="235" t="s">
        <v>209</v>
      </c>
      <c r="E183" s="246" t="s">
        <v>1</v>
      </c>
      <c r="F183" s="247" t="s">
        <v>131</v>
      </c>
      <c r="G183" s="245"/>
      <c r="H183" s="248">
        <v>285.24000000000001</v>
      </c>
      <c r="I183" s="249"/>
      <c r="J183" s="245"/>
      <c r="K183" s="245"/>
      <c r="L183" s="250"/>
      <c r="M183" s="251"/>
      <c r="N183" s="252"/>
      <c r="O183" s="252"/>
      <c r="P183" s="252"/>
      <c r="Q183" s="252"/>
      <c r="R183" s="252"/>
      <c r="S183" s="252"/>
      <c r="T183" s="253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4" t="s">
        <v>209</v>
      </c>
      <c r="AU183" s="254" t="s">
        <v>87</v>
      </c>
      <c r="AV183" s="14" t="s">
        <v>87</v>
      </c>
      <c r="AW183" s="14" t="s">
        <v>33</v>
      </c>
      <c r="AX183" s="14" t="s">
        <v>85</v>
      </c>
      <c r="AY183" s="254" t="s">
        <v>199</v>
      </c>
    </row>
    <row r="184" s="2" customFormat="1" ht="24.15" customHeight="1">
      <c r="A184" s="39"/>
      <c r="B184" s="40"/>
      <c r="C184" s="220" t="s">
        <v>298</v>
      </c>
      <c r="D184" s="220" t="s">
        <v>202</v>
      </c>
      <c r="E184" s="221" t="s">
        <v>272</v>
      </c>
      <c r="F184" s="222" t="s">
        <v>273</v>
      </c>
      <c r="G184" s="223" t="s">
        <v>205</v>
      </c>
      <c r="H184" s="224">
        <v>285.24000000000001</v>
      </c>
      <c r="I184" s="225"/>
      <c r="J184" s="226">
        <f>ROUND(I184*H184,2)</f>
        <v>0</v>
      </c>
      <c r="K184" s="222" t="s">
        <v>206</v>
      </c>
      <c r="L184" s="45"/>
      <c r="M184" s="227" t="s">
        <v>1</v>
      </c>
      <c r="N184" s="228" t="s">
        <v>42</v>
      </c>
      <c r="O184" s="92"/>
      <c r="P184" s="229">
        <f>O184*H184</f>
        <v>0</v>
      </c>
      <c r="Q184" s="229">
        <v>4.0000000000000003E-05</v>
      </c>
      <c r="R184" s="229">
        <f>Q184*H184</f>
        <v>0.011409600000000001</v>
      </c>
      <c r="S184" s="229">
        <v>0</v>
      </c>
      <c r="T184" s="230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31" t="s">
        <v>207</v>
      </c>
      <c r="AT184" s="231" t="s">
        <v>202</v>
      </c>
      <c r="AU184" s="231" t="s">
        <v>87</v>
      </c>
      <c r="AY184" s="18" t="s">
        <v>199</v>
      </c>
      <c r="BE184" s="232">
        <f>IF(N184="základní",J184,0)</f>
        <v>0</v>
      </c>
      <c r="BF184" s="232">
        <f>IF(N184="snížená",J184,0)</f>
        <v>0</v>
      </c>
      <c r="BG184" s="232">
        <f>IF(N184="zákl. přenesená",J184,0)</f>
        <v>0</v>
      </c>
      <c r="BH184" s="232">
        <f>IF(N184="sníž. přenesená",J184,0)</f>
        <v>0</v>
      </c>
      <c r="BI184" s="232">
        <f>IF(N184="nulová",J184,0)</f>
        <v>0</v>
      </c>
      <c r="BJ184" s="18" t="s">
        <v>85</v>
      </c>
      <c r="BK184" s="232">
        <f>ROUND(I184*H184,2)</f>
        <v>0</v>
      </c>
      <c r="BL184" s="18" t="s">
        <v>207</v>
      </c>
      <c r="BM184" s="231" t="s">
        <v>1494</v>
      </c>
    </row>
    <row r="185" s="13" customFormat="1">
      <c r="A185" s="13"/>
      <c r="B185" s="233"/>
      <c r="C185" s="234"/>
      <c r="D185" s="235" t="s">
        <v>209</v>
      </c>
      <c r="E185" s="236" t="s">
        <v>1</v>
      </c>
      <c r="F185" s="237" t="s">
        <v>1495</v>
      </c>
      <c r="G185" s="234"/>
      <c r="H185" s="236" t="s">
        <v>1</v>
      </c>
      <c r="I185" s="238"/>
      <c r="J185" s="234"/>
      <c r="K185" s="234"/>
      <c r="L185" s="239"/>
      <c r="M185" s="240"/>
      <c r="N185" s="241"/>
      <c r="O185" s="241"/>
      <c r="P185" s="241"/>
      <c r="Q185" s="241"/>
      <c r="R185" s="241"/>
      <c r="S185" s="241"/>
      <c r="T185" s="242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3" t="s">
        <v>209</v>
      </c>
      <c r="AU185" s="243" t="s">
        <v>87</v>
      </c>
      <c r="AV185" s="13" t="s">
        <v>85</v>
      </c>
      <c r="AW185" s="13" t="s">
        <v>33</v>
      </c>
      <c r="AX185" s="13" t="s">
        <v>77</v>
      </c>
      <c r="AY185" s="243" t="s">
        <v>199</v>
      </c>
    </row>
    <row r="186" s="14" customFormat="1">
      <c r="A186" s="14"/>
      <c r="B186" s="244"/>
      <c r="C186" s="245"/>
      <c r="D186" s="235" t="s">
        <v>209</v>
      </c>
      <c r="E186" s="246" t="s">
        <v>1</v>
      </c>
      <c r="F186" s="247" t="s">
        <v>1496</v>
      </c>
      <c r="G186" s="245"/>
      <c r="H186" s="248">
        <v>285.24000000000001</v>
      </c>
      <c r="I186" s="249"/>
      <c r="J186" s="245"/>
      <c r="K186" s="245"/>
      <c r="L186" s="250"/>
      <c r="M186" s="251"/>
      <c r="N186" s="252"/>
      <c r="O186" s="252"/>
      <c r="P186" s="252"/>
      <c r="Q186" s="252"/>
      <c r="R186" s="252"/>
      <c r="S186" s="252"/>
      <c r="T186" s="253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4" t="s">
        <v>209</v>
      </c>
      <c r="AU186" s="254" t="s">
        <v>87</v>
      </c>
      <c r="AV186" s="14" t="s">
        <v>87</v>
      </c>
      <c r="AW186" s="14" t="s">
        <v>33</v>
      </c>
      <c r="AX186" s="14" t="s">
        <v>85</v>
      </c>
      <c r="AY186" s="254" t="s">
        <v>199</v>
      </c>
    </row>
    <row r="187" s="2" customFormat="1" ht="37.8" customHeight="1">
      <c r="A187" s="39"/>
      <c r="B187" s="40"/>
      <c r="C187" s="220" t="s">
        <v>305</v>
      </c>
      <c r="D187" s="220" t="s">
        <v>202</v>
      </c>
      <c r="E187" s="221" t="s">
        <v>1497</v>
      </c>
      <c r="F187" s="222" t="s">
        <v>1498</v>
      </c>
      <c r="G187" s="223" t="s">
        <v>205</v>
      </c>
      <c r="H187" s="224">
        <v>11.025</v>
      </c>
      <c r="I187" s="225"/>
      <c r="J187" s="226">
        <f>ROUND(I187*H187,2)</f>
        <v>0</v>
      </c>
      <c r="K187" s="222" t="s">
        <v>206</v>
      </c>
      <c r="L187" s="45"/>
      <c r="M187" s="227" t="s">
        <v>1</v>
      </c>
      <c r="N187" s="228" t="s">
        <v>42</v>
      </c>
      <c r="O187" s="92"/>
      <c r="P187" s="229">
        <f>O187*H187</f>
        <v>0</v>
      </c>
      <c r="Q187" s="229">
        <v>0</v>
      </c>
      <c r="R187" s="229">
        <f>Q187*H187</f>
        <v>0</v>
      </c>
      <c r="S187" s="229">
        <v>0.067000000000000004</v>
      </c>
      <c r="T187" s="230">
        <f>S187*H187</f>
        <v>0.73867500000000008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31" t="s">
        <v>207</v>
      </c>
      <c r="AT187" s="231" t="s">
        <v>202</v>
      </c>
      <c r="AU187" s="231" t="s">
        <v>87</v>
      </c>
      <c r="AY187" s="18" t="s">
        <v>199</v>
      </c>
      <c r="BE187" s="232">
        <f>IF(N187="základní",J187,0)</f>
        <v>0</v>
      </c>
      <c r="BF187" s="232">
        <f>IF(N187="snížená",J187,0)</f>
        <v>0</v>
      </c>
      <c r="BG187" s="232">
        <f>IF(N187="zákl. přenesená",J187,0)</f>
        <v>0</v>
      </c>
      <c r="BH187" s="232">
        <f>IF(N187="sníž. přenesená",J187,0)</f>
        <v>0</v>
      </c>
      <c r="BI187" s="232">
        <f>IF(N187="nulová",J187,0)</f>
        <v>0</v>
      </c>
      <c r="BJ187" s="18" t="s">
        <v>85</v>
      </c>
      <c r="BK187" s="232">
        <f>ROUND(I187*H187,2)</f>
        <v>0</v>
      </c>
      <c r="BL187" s="18" t="s">
        <v>207</v>
      </c>
      <c r="BM187" s="231" t="s">
        <v>1499</v>
      </c>
    </row>
    <row r="188" s="14" customFormat="1">
      <c r="A188" s="14"/>
      <c r="B188" s="244"/>
      <c r="C188" s="245"/>
      <c r="D188" s="235" t="s">
        <v>209</v>
      </c>
      <c r="E188" s="246" t="s">
        <v>1</v>
      </c>
      <c r="F188" s="247" t="s">
        <v>1500</v>
      </c>
      <c r="G188" s="245"/>
      <c r="H188" s="248">
        <v>3.0030000000000001</v>
      </c>
      <c r="I188" s="249"/>
      <c r="J188" s="245"/>
      <c r="K188" s="245"/>
      <c r="L188" s="250"/>
      <c r="M188" s="251"/>
      <c r="N188" s="252"/>
      <c r="O188" s="252"/>
      <c r="P188" s="252"/>
      <c r="Q188" s="252"/>
      <c r="R188" s="252"/>
      <c r="S188" s="252"/>
      <c r="T188" s="253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4" t="s">
        <v>209</v>
      </c>
      <c r="AU188" s="254" t="s">
        <v>87</v>
      </c>
      <c r="AV188" s="14" t="s">
        <v>87</v>
      </c>
      <c r="AW188" s="14" t="s">
        <v>33</v>
      </c>
      <c r="AX188" s="14" t="s">
        <v>77</v>
      </c>
      <c r="AY188" s="254" t="s">
        <v>199</v>
      </c>
    </row>
    <row r="189" s="14" customFormat="1">
      <c r="A189" s="14"/>
      <c r="B189" s="244"/>
      <c r="C189" s="245"/>
      <c r="D189" s="235" t="s">
        <v>209</v>
      </c>
      <c r="E189" s="246" t="s">
        <v>1</v>
      </c>
      <c r="F189" s="247" t="s">
        <v>1501</v>
      </c>
      <c r="G189" s="245"/>
      <c r="H189" s="248">
        <v>3.0030000000000001</v>
      </c>
      <c r="I189" s="249"/>
      <c r="J189" s="245"/>
      <c r="K189" s="245"/>
      <c r="L189" s="250"/>
      <c r="M189" s="251"/>
      <c r="N189" s="252"/>
      <c r="O189" s="252"/>
      <c r="P189" s="252"/>
      <c r="Q189" s="252"/>
      <c r="R189" s="252"/>
      <c r="S189" s="252"/>
      <c r="T189" s="253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4" t="s">
        <v>209</v>
      </c>
      <c r="AU189" s="254" t="s">
        <v>87</v>
      </c>
      <c r="AV189" s="14" t="s">
        <v>87</v>
      </c>
      <c r="AW189" s="14" t="s">
        <v>33</v>
      </c>
      <c r="AX189" s="14" t="s">
        <v>77</v>
      </c>
      <c r="AY189" s="254" t="s">
        <v>199</v>
      </c>
    </row>
    <row r="190" s="14" customFormat="1">
      <c r="A190" s="14"/>
      <c r="B190" s="244"/>
      <c r="C190" s="245"/>
      <c r="D190" s="235" t="s">
        <v>209</v>
      </c>
      <c r="E190" s="246" t="s">
        <v>1</v>
      </c>
      <c r="F190" s="247" t="s">
        <v>1502</v>
      </c>
      <c r="G190" s="245"/>
      <c r="H190" s="248">
        <v>3.0030000000000001</v>
      </c>
      <c r="I190" s="249"/>
      <c r="J190" s="245"/>
      <c r="K190" s="245"/>
      <c r="L190" s="250"/>
      <c r="M190" s="251"/>
      <c r="N190" s="252"/>
      <c r="O190" s="252"/>
      <c r="P190" s="252"/>
      <c r="Q190" s="252"/>
      <c r="R190" s="252"/>
      <c r="S190" s="252"/>
      <c r="T190" s="253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4" t="s">
        <v>209</v>
      </c>
      <c r="AU190" s="254" t="s">
        <v>87</v>
      </c>
      <c r="AV190" s="14" t="s">
        <v>87</v>
      </c>
      <c r="AW190" s="14" t="s">
        <v>33</v>
      </c>
      <c r="AX190" s="14" t="s">
        <v>77</v>
      </c>
      <c r="AY190" s="254" t="s">
        <v>199</v>
      </c>
    </row>
    <row r="191" s="14" customFormat="1">
      <c r="A191" s="14"/>
      <c r="B191" s="244"/>
      <c r="C191" s="245"/>
      <c r="D191" s="235" t="s">
        <v>209</v>
      </c>
      <c r="E191" s="246" t="s">
        <v>1</v>
      </c>
      <c r="F191" s="247" t="s">
        <v>1503</v>
      </c>
      <c r="G191" s="245"/>
      <c r="H191" s="248">
        <v>2.016</v>
      </c>
      <c r="I191" s="249"/>
      <c r="J191" s="245"/>
      <c r="K191" s="245"/>
      <c r="L191" s="250"/>
      <c r="M191" s="251"/>
      <c r="N191" s="252"/>
      <c r="O191" s="252"/>
      <c r="P191" s="252"/>
      <c r="Q191" s="252"/>
      <c r="R191" s="252"/>
      <c r="S191" s="252"/>
      <c r="T191" s="253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4" t="s">
        <v>209</v>
      </c>
      <c r="AU191" s="254" t="s">
        <v>87</v>
      </c>
      <c r="AV191" s="14" t="s">
        <v>87</v>
      </c>
      <c r="AW191" s="14" t="s">
        <v>33</v>
      </c>
      <c r="AX191" s="14" t="s">
        <v>77</v>
      </c>
      <c r="AY191" s="254" t="s">
        <v>199</v>
      </c>
    </row>
    <row r="192" s="15" customFormat="1">
      <c r="A192" s="15"/>
      <c r="B192" s="269"/>
      <c r="C192" s="270"/>
      <c r="D192" s="235" t="s">
        <v>209</v>
      </c>
      <c r="E192" s="271" t="s">
        <v>1</v>
      </c>
      <c r="F192" s="272" t="s">
        <v>583</v>
      </c>
      <c r="G192" s="270"/>
      <c r="H192" s="273">
        <v>11.025</v>
      </c>
      <c r="I192" s="274"/>
      <c r="J192" s="270"/>
      <c r="K192" s="270"/>
      <c r="L192" s="275"/>
      <c r="M192" s="276"/>
      <c r="N192" s="277"/>
      <c r="O192" s="277"/>
      <c r="P192" s="277"/>
      <c r="Q192" s="277"/>
      <c r="R192" s="277"/>
      <c r="S192" s="277"/>
      <c r="T192" s="278"/>
      <c r="U192" s="15"/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  <c r="AT192" s="279" t="s">
        <v>209</v>
      </c>
      <c r="AU192" s="279" t="s">
        <v>87</v>
      </c>
      <c r="AV192" s="15" t="s">
        <v>207</v>
      </c>
      <c r="AW192" s="15" t="s">
        <v>33</v>
      </c>
      <c r="AX192" s="15" t="s">
        <v>85</v>
      </c>
      <c r="AY192" s="279" t="s">
        <v>199</v>
      </c>
    </row>
    <row r="193" s="2" customFormat="1" ht="37.8" customHeight="1">
      <c r="A193" s="39"/>
      <c r="B193" s="40"/>
      <c r="C193" s="220" t="s">
        <v>8</v>
      </c>
      <c r="D193" s="220" t="s">
        <v>202</v>
      </c>
      <c r="E193" s="221" t="s">
        <v>1504</v>
      </c>
      <c r="F193" s="222" t="s">
        <v>1505</v>
      </c>
      <c r="G193" s="223" t="s">
        <v>242</v>
      </c>
      <c r="H193" s="224">
        <v>20</v>
      </c>
      <c r="I193" s="225"/>
      <c r="J193" s="226">
        <f>ROUND(I193*H193,2)</f>
        <v>0</v>
      </c>
      <c r="K193" s="222" t="s">
        <v>206</v>
      </c>
      <c r="L193" s="45"/>
      <c r="M193" s="227" t="s">
        <v>1</v>
      </c>
      <c r="N193" s="228" t="s">
        <v>42</v>
      </c>
      <c r="O193" s="92"/>
      <c r="P193" s="229">
        <f>O193*H193</f>
        <v>0</v>
      </c>
      <c r="Q193" s="229">
        <v>0</v>
      </c>
      <c r="R193" s="229">
        <f>Q193*H193</f>
        <v>0</v>
      </c>
      <c r="S193" s="229">
        <v>0.019</v>
      </c>
      <c r="T193" s="230">
        <f>S193*H193</f>
        <v>0.38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31" t="s">
        <v>207</v>
      </c>
      <c r="AT193" s="231" t="s">
        <v>202</v>
      </c>
      <c r="AU193" s="231" t="s">
        <v>87</v>
      </c>
      <c r="AY193" s="18" t="s">
        <v>199</v>
      </c>
      <c r="BE193" s="232">
        <f>IF(N193="základní",J193,0)</f>
        <v>0</v>
      </c>
      <c r="BF193" s="232">
        <f>IF(N193="snížená",J193,0)</f>
        <v>0</v>
      </c>
      <c r="BG193" s="232">
        <f>IF(N193="zákl. přenesená",J193,0)</f>
        <v>0</v>
      </c>
      <c r="BH193" s="232">
        <f>IF(N193="sníž. přenesená",J193,0)</f>
        <v>0</v>
      </c>
      <c r="BI193" s="232">
        <f>IF(N193="nulová",J193,0)</f>
        <v>0</v>
      </c>
      <c r="BJ193" s="18" t="s">
        <v>85</v>
      </c>
      <c r="BK193" s="232">
        <f>ROUND(I193*H193,2)</f>
        <v>0</v>
      </c>
      <c r="BL193" s="18" t="s">
        <v>207</v>
      </c>
      <c r="BM193" s="231" t="s">
        <v>1506</v>
      </c>
    </row>
    <row r="194" s="13" customFormat="1">
      <c r="A194" s="13"/>
      <c r="B194" s="233"/>
      <c r="C194" s="234"/>
      <c r="D194" s="235" t="s">
        <v>209</v>
      </c>
      <c r="E194" s="236" t="s">
        <v>1</v>
      </c>
      <c r="F194" s="237" t="s">
        <v>1454</v>
      </c>
      <c r="G194" s="234"/>
      <c r="H194" s="236" t="s">
        <v>1</v>
      </c>
      <c r="I194" s="238"/>
      <c r="J194" s="234"/>
      <c r="K194" s="234"/>
      <c r="L194" s="239"/>
      <c r="M194" s="240"/>
      <c r="N194" s="241"/>
      <c r="O194" s="241"/>
      <c r="P194" s="241"/>
      <c r="Q194" s="241"/>
      <c r="R194" s="241"/>
      <c r="S194" s="241"/>
      <c r="T194" s="242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3" t="s">
        <v>209</v>
      </c>
      <c r="AU194" s="243" t="s">
        <v>87</v>
      </c>
      <c r="AV194" s="13" t="s">
        <v>85</v>
      </c>
      <c r="AW194" s="13" t="s">
        <v>33</v>
      </c>
      <c r="AX194" s="13" t="s">
        <v>77</v>
      </c>
      <c r="AY194" s="243" t="s">
        <v>199</v>
      </c>
    </row>
    <row r="195" s="14" customFormat="1">
      <c r="A195" s="14"/>
      <c r="B195" s="244"/>
      <c r="C195" s="245"/>
      <c r="D195" s="235" t="s">
        <v>209</v>
      </c>
      <c r="E195" s="246" t="s">
        <v>1</v>
      </c>
      <c r="F195" s="247" t="s">
        <v>336</v>
      </c>
      <c r="G195" s="245"/>
      <c r="H195" s="248">
        <v>20</v>
      </c>
      <c r="I195" s="249"/>
      <c r="J195" s="245"/>
      <c r="K195" s="245"/>
      <c r="L195" s="250"/>
      <c r="M195" s="251"/>
      <c r="N195" s="252"/>
      <c r="O195" s="252"/>
      <c r="P195" s="252"/>
      <c r="Q195" s="252"/>
      <c r="R195" s="252"/>
      <c r="S195" s="252"/>
      <c r="T195" s="253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4" t="s">
        <v>209</v>
      </c>
      <c r="AU195" s="254" t="s">
        <v>87</v>
      </c>
      <c r="AV195" s="14" t="s">
        <v>87</v>
      </c>
      <c r="AW195" s="14" t="s">
        <v>33</v>
      </c>
      <c r="AX195" s="14" t="s">
        <v>85</v>
      </c>
      <c r="AY195" s="254" t="s">
        <v>199</v>
      </c>
    </row>
    <row r="196" s="2" customFormat="1" ht="44.25" customHeight="1">
      <c r="A196" s="39"/>
      <c r="B196" s="40"/>
      <c r="C196" s="220" t="s">
        <v>313</v>
      </c>
      <c r="D196" s="220" t="s">
        <v>202</v>
      </c>
      <c r="E196" s="221" t="s">
        <v>1507</v>
      </c>
      <c r="F196" s="222" t="s">
        <v>1508</v>
      </c>
      <c r="G196" s="223" t="s">
        <v>242</v>
      </c>
      <c r="H196" s="224">
        <v>5</v>
      </c>
      <c r="I196" s="225"/>
      <c r="J196" s="226">
        <f>ROUND(I196*H196,2)</f>
        <v>0</v>
      </c>
      <c r="K196" s="222" t="s">
        <v>206</v>
      </c>
      <c r="L196" s="45"/>
      <c r="M196" s="227" t="s">
        <v>1</v>
      </c>
      <c r="N196" s="228" t="s">
        <v>42</v>
      </c>
      <c r="O196" s="92"/>
      <c r="P196" s="229">
        <f>O196*H196</f>
        <v>0</v>
      </c>
      <c r="Q196" s="229">
        <v>0.0010499999999999999</v>
      </c>
      <c r="R196" s="229">
        <f>Q196*H196</f>
        <v>0.0052499999999999995</v>
      </c>
      <c r="S196" s="229">
        <v>0.0061999999999999998</v>
      </c>
      <c r="T196" s="230">
        <f>S196*H196</f>
        <v>0.031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31" t="s">
        <v>207</v>
      </c>
      <c r="AT196" s="231" t="s">
        <v>202</v>
      </c>
      <c r="AU196" s="231" t="s">
        <v>87</v>
      </c>
      <c r="AY196" s="18" t="s">
        <v>199</v>
      </c>
      <c r="BE196" s="232">
        <f>IF(N196="základní",J196,0)</f>
        <v>0</v>
      </c>
      <c r="BF196" s="232">
        <f>IF(N196="snížená",J196,0)</f>
        <v>0</v>
      </c>
      <c r="BG196" s="232">
        <f>IF(N196="zákl. přenesená",J196,0)</f>
        <v>0</v>
      </c>
      <c r="BH196" s="232">
        <f>IF(N196="sníž. přenesená",J196,0)</f>
        <v>0</v>
      </c>
      <c r="BI196" s="232">
        <f>IF(N196="nulová",J196,0)</f>
        <v>0</v>
      </c>
      <c r="BJ196" s="18" t="s">
        <v>85</v>
      </c>
      <c r="BK196" s="232">
        <f>ROUND(I196*H196,2)</f>
        <v>0</v>
      </c>
      <c r="BL196" s="18" t="s">
        <v>207</v>
      </c>
      <c r="BM196" s="231" t="s">
        <v>1509</v>
      </c>
    </row>
    <row r="197" s="13" customFormat="1">
      <c r="A197" s="13"/>
      <c r="B197" s="233"/>
      <c r="C197" s="234"/>
      <c r="D197" s="235" t="s">
        <v>209</v>
      </c>
      <c r="E197" s="236" t="s">
        <v>1</v>
      </c>
      <c r="F197" s="237" t="s">
        <v>1510</v>
      </c>
      <c r="G197" s="234"/>
      <c r="H197" s="236" t="s">
        <v>1</v>
      </c>
      <c r="I197" s="238"/>
      <c r="J197" s="234"/>
      <c r="K197" s="234"/>
      <c r="L197" s="239"/>
      <c r="M197" s="240"/>
      <c r="N197" s="241"/>
      <c r="O197" s="241"/>
      <c r="P197" s="241"/>
      <c r="Q197" s="241"/>
      <c r="R197" s="241"/>
      <c r="S197" s="241"/>
      <c r="T197" s="242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3" t="s">
        <v>209</v>
      </c>
      <c r="AU197" s="243" t="s">
        <v>87</v>
      </c>
      <c r="AV197" s="13" t="s">
        <v>85</v>
      </c>
      <c r="AW197" s="13" t="s">
        <v>33</v>
      </c>
      <c r="AX197" s="13" t="s">
        <v>77</v>
      </c>
      <c r="AY197" s="243" t="s">
        <v>199</v>
      </c>
    </row>
    <row r="198" s="14" customFormat="1">
      <c r="A198" s="14"/>
      <c r="B198" s="244"/>
      <c r="C198" s="245"/>
      <c r="D198" s="235" t="s">
        <v>209</v>
      </c>
      <c r="E198" s="246" t="s">
        <v>1</v>
      </c>
      <c r="F198" s="247" t="s">
        <v>239</v>
      </c>
      <c r="G198" s="245"/>
      <c r="H198" s="248">
        <v>5</v>
      </c>
      <c r="I198" s="249"/>
      <c r="J198" s="245"/>
      <c r="K198" s="245"/>
      <c r="L198" s="250"/>
      <c r="M198" s="251"/>
      <c r="N198" s="252"/>
      <c r="O198" s="252"/>
      <c r="P198" s="252"/>
      <c r="Q198" s="252"/>
      <c r="R198" s="252"/>
      <c r="S198" s="252"/>
      <c r="T198" s="253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54" t="s">
        <v>209</v>
      </c>
      <c r="AU198" s="254" t="s">
        <v>87</v>
      </c>
      <c r="AV198" s="14" t="s">
        <v>87</v>
      </c>
      <c r="AW198" s="14" t="s">
        <v>33</v>
      </c>
      <c r="AX198" s="14" t="s">
        <v>85</v>
      </c>
      <c r="AY198" s="254" t="s">
        <v>199</v>
      </c>
    </row>
    <row r="199" s="12" customFormat="1" ht="22.8" customHeight="1">
      <c r="A199" s="12"/>
      <c r="B199" s="204"/>
      <c r="C199" s="205"/>
      <c r="D199" s="206" t="s">
        <v>76</v>
      </c>
      <c r="E199" s="218" t="s">
        <v>303</v>
      </c>
      <c r="F199" s="218" t="s">
        <v>304</v>
      </c>
      <c r="G199" s="205"/>
      <c r="H199" s="205"/>
      <c r="I199" s="208"/>
      <c r="J199" s="219">
        <f>BK199</f>
        <v>0</v>
      </c>
      <c r="K199" s="205"/>
      <c r="L199" s="210"/>
      <c r="M199" s="211"/>
      <c r="N199" s="212"/>
      <c r="O199" s="212"/>
      <c r="P199" s="213">
        <f>SUM(P200:P205)</f>
        <v>0</v>
      </c>
      <c r="Q199" s="212"/>
      <c r="R199" s="213">
        <f>SUM(R200:R205)</f>
        <v>0</v>
      </c>
      <c r="S199" s="212"/>
      <c r="T199" s="214">
        <f>SUM(T200:T205)</f>
        <v>0</v>
      </c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R199" s="215" t="s">
        <v>85</v>
      </c>
      <c r="AT199" s="216" t="s">
        <v>76</v>
      </c>
      <c r="AU199" s="216" t="s">
        <v>85</v>
      </c>
      <c r="AY199" s="215" t="s">
        <v>199</v>
      </c>
      <c r="BK199" s="217">
        <f>SUM(BK200:BK205)</f>
        <v>0</v>
      </c>
    </row>
    <row r="200" s="2" customFormat="1" ht="24.15" customHeight="1">
      <c r="A200" s="39"/>
      <c r="B200" s="40"/>
      <c r="C200" s="220" t="s">
        <v>318</v>
      </c>
      <c r="D200" s="220" t="s">
        <v>202</v>
      </c>
      <c r="E200" s="221" t="s">
        <v>306</v>
      </c>
      <c r="F200" s="222" t="s">
        <v>307</v>
      </c>
      <c r="G200" s="223" t="s">
        <v>308</v>
      </c>
      <c r="H200" s="224">
        <v>5.3899999999999997</v>
      </c>
      <c r="I200" s="225"/>
      <c r="J200" s="226">
        <f>ROUND(I200*H200,2)</f>
        <v>0</v>
      </c>
      <c r="K200" s="222" t="s">
        <v>206</v>
      </c>
      <c r="L200" s="45"/>
      <c r="M200" s="227" t="s">
        <v>1</v>
      </c>
      <c r="N200" s="228" t="s">
        <v>42</v>
      </c>
      <c r="O200" s="92"/>
      <c r="P200" s="229">
        <f>O200*H200</f>
        <v>0</v>
      </c>
      <c r="Q200" s="229">
        <v>0</v>
      </c>
      <c r="R200" s="229">
        <f>Q200*H200</f>
        <v>0</v>
      </c>
      <c r="S200" s="229">
        <v>0</v>
      </c>
      <c r="T200" s="230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31" t="s">
        <v>207</v>
      </c>
      <c r="AT200" s="231" t="s">
        <v>202</v>
      </c>
      <c r="AU200" s="231" t="s">
        <v>87</v>
      </c>
      <c r="AY200" s="18" t="s">
        <v>199</v>
      </c>
      <c r="BE200" s="232">
        <f>IF(N200="základní",J200,0)</f>
        <v>0</v>
      </c>
      <c r="BF200" s="232">
        <f>IF(N200="snížená",J200,0)</f>
        <v>0</v>
      </c>
      <c r="BG200" s="232">
        <f>IF(N200="zákl. přenesená",J200,0)</f>
        <v>0</v>
      </c>
      <c r="BH200" s="232">
        <f>IF(N200="sníž. přenesená",J200,0)</f>
        <v>0</v>
      </c>
      <c r="BI200" s="232">
        <f>IF(N200="nulová",J200,0)</f>
        <v>0</v>
      </c>
      <c r="BJ200" s="18" t="s">
        <v>85</v>
      </c>
      <c r="BK200" s="232">
        <f>ROUND(I200*H200,2)</f>
        <v>0</v>
      </c>
      <c r="BL200" s="18" t="s">
        <v>207</v>
      </c>
      <c r="BM200" s="231" t="s">
        <v>1511</v>
      </c>
    </row>
    <row r="201" s="2" customFormat="1" ht="24.15" customHeight="1">
      <c r="A201" s="39"/>
      <c r="B201" s="40"/>
      <c r="C201" s="220" t="s">
        <v>324</v>
      </c>
      <c r="D201" s="220" t="s">
        <v>202</v>
      </c>
      <c r="E201" s="221" t="s">
        <v>310</v>
      </c>
      <c r="F201" s="222" t="s">
        <v>311</v>
      </c>
      <c r="G201" s="223" t="s">
        <v>308</v>
      </c>
      <c r="H201" s="224">
        <v>5.3899999999999997</v>
      </c>
      <c r="I201" s="225"/>
      <c r="J201" s="226">
        <f>ROUND(I201*H201,2)</f>
        <v>0</v>
      </c>
      <c r="K201" s="222" t="s">
        <v>206</v>
      </c>
      <c r="L201" s="45"/>
      <c r="M201" s="227" t="s">
        <v>1</v>
      </c>
      <c r="N201" s="228" t="s">
        <v>42</v>
      </c>
      <c r="O201" s="92"/>
      <c r="P201" s="229">
        <f>O201*H201</f>
        <v>0</v>
      </c>
      <c r="Q201" s="229">
        <v>0</v>
      </c>
      <c r="R201" s="229">
        <f>Q201*H201</f>
        <v>0</v>
      </c>
      <c r="S201" s="229">
        <v>0</v>
      </c>
      <c r="T201" s="230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31" t="s">
        <v>207</v>
      </c>
      <c r="AT201" s="231" t="s">
        <v>202</v>
      </c>
      <c r="AU201" s="231" t="s">
        <v>87</v>
      </c>
      <c r="AY201" s="18" t="s">
        <v>199</v>
      </c>
      <c r="BE201" s="232">
        <f>IF(N201="základní",J201,0)</f>
        <v>0</v>
      </c>
      <c r="BF201" s="232">
        <f>IF(N201="snížená",J201,0)</f>
        <v>0</v>
      </c>
      <c r="BG201" s="232">
        <f>IF(N201="zákl. přenesená",J201,0)</f>
        <v>0</v>
      </c>
      <c r="BH201" s="232">
        <f>IF(N201="sníž. přenesená",J201,0)</f>
        <v>0</v>
      </c>
      <c r="BI201" s="232">
        <f>IF(N201="nulová",J201,0)</f>
        <v>0</v>
      </c>
      <c r="BJ201" s="18" t="s">
        <v>85</v>
      </c>
      <c r="BK201" s="232">
        <f>ROUND(I201*H201,2)</f>
        <v>0</v>
      </c>
      <c r="BL201" s="18" t="s">
        <v>207</v>
      </c>
      <c r="BM201" s="231" t="s">
        <v>1512</v>
      </c>
    </row>
    <row r="202" s="2" customFormat="1" ht="24.15" customHeight="1">
      <c r="A202" s="39"/>
      <c r="B202" s="40"/>
      <c r="C202" s="220" t="s">
        <v>328</v>
      </c>
      <c r="D202" s="220" t="s">
        <v>202</v>
      </c>
      <c r="E202" s="221" t="s">
        <v>314</v>
      </c>
      <c r="F202" s="222" t="s">
        <v>315</v>
      </c>
      <c r="G202" s="223" t="s">
        <v>308</v>
      </c>
      <c r="H202" s="224">
        <v>53.899999999999999</v>
      </c>
      <c r="I202" s="225"/>
      <c r="J202" s="226">
        <f>ROUND(I202*H202,2)</f>
        <v>0</v>
      </c>
      <c r="K202" s="222" t="s">
        <v>206</v>
      </c>
      <c r="L202" s="45"/>
      <c r="M202" s="227" t="s">
        <v>1</v>
      </c>
      <c r="N202" s="228" t="s">
        <v>42</v>
      </c>
      <c r="O202" s="92"/>
      <c r="P202" s="229">
        <f>O202*H202</f>
        <v>0</v>
      </c>
      <c r="Q202" s="229">
        <v>0</v>
      </c>
      <c r="R202" s="229">
        <f>Q202*H202</f>
        <v>0</v>
      </c>
      <c r="S202" s="229">
        <v>0</v>
      </c>
      <c r="T202" s="230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31" t="s">
        <v>207</v>
      </c>
      <c r="AT202" s="231" t="s">
        <v>202</v>
      </c>
      <c r="AU202" s="231" t="s">
        <v>87</v>
      </c>
      <c r="AY202" s="18" t="s">
        <v>199</v>
      </c>
      <c r="BE202" s="232">
        <f>IF(N202="základní",J202,0)</f>
        <v>0</v>
      </c>
      <c r="BF202" s="232">
        <f>IF(N202="snížená",J202,0)</f>
        <v>0</v>
      </c>
      <c r="BG202" s="232">
        <f>IF(N202="zákl. přenesená",J202,0)</f>
        <v>0</v>
      </c>
      <c r="BH202" s="232">
        <f>IF(N202="sníž. přenesená",J202,0)</f>
        <v>0</v>
      </c>
      <c r="BI202" s="232">
        <f>IF(N202="nulová",J202,0)</f>
        <v>0</v>
      </c>
      <c r="BJ202" s="18" t="s">
        <v>85</v>
      </c>
      <c r="BK202" s="232">
        <f>ROUND(I202*H202,2)</f>
        <v>0</v>
      </c>
      <c r="BL202" s="18" t="s">
        <v>207</v>
      </c>
      <c r="BM202" s="231" t="s">
        <v>1513</v>
      </c>
    </row>
    <row r="203" s="13" customFormat="1">
      <c r="A203" s="13"/>
      <c r="B203" s="233"/>
      <c r="C203" s="234"/>
      <c r="D203" s="235" t="s">
        <v>209</v>
      </c>
      <c r="E203" s="236" t="s">
        <v>1</v>
      </c>
      <c r="F203" s="237" t="s">
        <v>217</v>
      </c>
      <c r="G203" s="234"/>
      <c r="H203" s="236" t="s">
        <v>1</v>
      </c>
      <c r="I203" s="238"/>
      <c r="J203" s="234"/>
      <c r="K203" s="234"/>
      <c r="L203" s="239"/>
      <c r="M203" s="240"/>
      <c r="N203" s="241"/>
      <c r="O203" s="241"/>
      <c r="P203" s="241"/>
      <c r="Q203" s="241"/>
      <c r="R203" s="241"/>
      <c r="S203" s="241"/>
      <c r="T203" s="242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3" t="s">
        <v>209</v>
      </c>
      <c r="AU203" s="243" t="s">
        <v>87</v>
      </c>
      <c r="AV203" s="13" t="s">
        <v>85</v>
      </c>
      <c r="AW203" s="13" t="s">
        <v>33</v>
      </c>
      <c r="AX203" s="13" t="s">
        <v>77</v>
      </c>
      <c r="AY203" s="243" t="s">
        <v>199</v>
      </c>
    </row>
    <row r="204" s="14" customFormat="1">
      <c r="A204" s="14"/>
      <c r="B204" s="244"/>
      <c r="C204" s="245"/>
      <c r="D204" s="235" t="s">
        <v>209</v>
      </c>
      <c r="E204" s="246" t="s">
        <v>1</v>
      </c>
      <c r="F204" s="247" t="s">
        <v>1514</v>
      </c>
      <c r="G204" s="245"/>
      <c r="H204" s="248">
        <v>53.899999999999999</v>
      </c>
      <c r="I204" s="249"/>
      <c r="J204" s="245"/>
      <c r="K204" s="245"/>
      <c r="L204" s="250"/>
      <c r="M204" s="251"/>
      <c r="N204" s="252"/>
      <c r="O204" s="252"/>
      <c r="P204" s="252"/>
      <c r="Q204" s="252"/>
      <c r="R204" s="252"/>
      <c r="S204" s="252"/>
      <c r="T204" s="253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54" t="s">
        <v>209</v>
      </c>
      <c r="AU204" s="254" t="s">
        <v>87</v>
      </c>
      <c r="AV204" s="14" t="s">
        <v>87</v>
      </c>
      <c r="AW204" s="14" t="s">
        <v>33</v>
      </c>
      <c r="AX204" s="14" t="s">
        <v>85</v>
      </c>
      <c r="AY204" s="254" t="s">
        <v>199</v>
      </c>
    </row>
    <row r="205" s="2" customFormat="1" ht="44.25" customHeight="1">
      <c r="A205" s="39"/>
      <c r="B205" s="40"/>
      <c r="C205" s="220" t="s">
        <v>336</v>
      </c>
      <c r="D205" s="220" t="s">
        <v>202</v>
      </c>
      <c r="E205" s="221" t="s">
        <v>319</v>
      </c>
      <c r="F205" s="222" t="s">
        <v>320</v>
      </c>
      <c r="G205" s="223" t="s">
        <v>308</v>
      </c>
      <c r="H205" s="224">
        <v>5.3899999999999997</v>
      </c>
      <c r="I205" s="225"/>
      <c r="J205" s="226">
        <f>ROUND(I205*H205,2)</f>
        <v>0</v>
      </c>
      <c r="K205" s="222" t="s">
        <v>206</v>
      </c>
      <c r="L205" s="45"/>
      <c r="M205" s="227" t="s">
        <v>1</v>
      </c>
      <c r="N205" s="228" t="s">
        <v>42</v>
      </c>
      <c r="O205" s="92"/>
      <c r="P205" s="229">
        <f>O205*H205</f>
        <v>0</v>
      </c>
      <c r="Q205" s="229">
        <v>0</v>
      </c>
      <c r="R205" s="229">
        <f>Q205*H205</f>
        <v>0</v>
      </c>
      <c r="S205" s="229">
        <v>0</v>
      </c>
      <c r="T205" s="230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31" t="s">
        <v>207</v>
      </c>
      <c r="AT205" s="231" t="s">
        <v>202</v>
      </c>
      <c r="AU205" s="231" t="s">
        <v>87</v>
      </c>
      <c r="AY205" s="18" t="s">
        <v>199</v>
      </c>
      <c r="BE205" s="232">
        <f>IF(N205="základní",J205,0)</f>
        <v>0</v>
      </c>
      <c r="BF205" s="232">
        <f>IF(N205="snížená",J205,0)</f>
        <v>0</v>
      </c>
      <c r="BG205" s="232">
        <f>IF(N205="zákl. přenesená",J205,0)</f>
        <v>0</v>
      </c>
      <c r="BH205" s="232">
        <f>IF(N205="sníž. přenesená",J205,0)</f>
        <v>0</v>
      </c>
      <c r="BI205" s="232">
        <f>IF(N205="nulová",J205,0)</f>
        <v>0</v>
      </c>
      <c r="BJ205" s="18" t="s">
        <v>85</v>
      </c>
      <c r="BK205" s="232">
        <f>ROUND(I205*H205,2)</f>
        <v>0</v>
      </c>
      <c r="BL205" s="18" t="s">
        <v>207</v>
      </c>
      <c r="BM205" s="231" t="s">
        <v>1515</v>
      </c>
    </row>
    <row r="206" s="12" customFormat="1" ht="22.8" customHeight="1">
      <c r="A206" s="12"/>
      <c r="B206" s="204"/>
      <c r="C206" s="205"/>
      <c r="D206" s="206" t="s">
        <v>76</v>
      </c>
      <c r="E206" s="218" t="s">
        <v>322</v>
      </c>
      <c r="F206" s="218" t="s">
        <v>323</v>
      </c>
      <c r="G206" s="205"/>
      <c r="H206" s="205"/>
      <c r="I206" s="208"/>
      <c r="J206" s="219">
        <f>BK206</f>
        <v>0</v>
      </c>
      <c r="K206" s="205"/>
      <c r="L206" s="210"/>
      <c r="M206" s="211"/>
      <c r="N206" s="212"/>
      <c r="O206" s="212"/>
      <c r="P206" s="213">
        <f>P207</f>
        <v>0</v>
      </c>
      <c r="Q206" s="212"/>
      <c r="R206" s="213">
        <f>R207</f>
        <v>0</v>
      </c>
      <c r="S206" s="212"/>
      <c r="T206" s="214">
        <f>T207</f>
        <v>0</v>
      </c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R206" s="215" t="s">
        <v>85</v>
      </c>
      <c r="AT206" s="216" t="s">
        <v>76</v>
      </c>
      <c r="AU206" s="216" t="s">
        <v>85</v>
      </c>
      <c r="AY206" s="215" t="s">
        <v>199</v>
      </c>
      <c r="BK206" s="217">
        <f>BK207</f>
        <v>0</v>
      </c>
    </row>
    <row r="207" s="2" customFormat="1" ht="16.5" customHeight="1">
      <c r="A207" s="39"/>
      <c r="B207" s="40"/>
      <c r="C207" s="220" t="s">
        <v>7</v>
      </c>
      <c r="D207" s="220" t="s">
        <v>202</v>
      </c>
      <c r="E207" s="221" t="s">
        <v>325</v>
      </c>
      <c r="F207" s="222" t="s">
        <v>1516</v>
      </c>
      <c r="G207" s="223" t="s">
        <v>308</v>
      </c>
      <c r="H207" s="224">
        <v>7.7699999999999996</v>
      </c>
      <c r="I207" s="225"/>
      <c r="J207" s="226">
        <f>ROUND(I207*H207,2)</f>
        <v>0</v>
      </c>
      <c r="K207" s="222" t="s">
        <v>206</v>
      </c>
      <c r="L207" s="45"/>
      <c r="M207" s="227" t="s">
        <v>1</v>
      </c>
      <c r="N207" s="228" t="s">
        <v>42</v>
      </c>
      <c r="O207" s="92"/>
      <c r="P207" s="229">
        <f>O207*H207</f>
        <v>0</v>
      </c>
      <c r="Q207" s="229">
        <v>0</v>
      </c>
      <c r="R207" s="229">
        <f>Q207*H207</f>
        <v>0</v>
      </c>
      <c r="S207" s="229">
        <v>0</v>
      </c>
      <c r="T207" s="230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31" t="s">
        <v>207</v>
      </c>
      <c r="AT207" s="231" t="s">
        <v>202</v>
      </c>
      <c r="AU207" s="231" t="s">
        <v>87</v>
      </c>
      <c r="AY207" s="18" t="s">
        <v>199</v>
      </c>
      <c r="BE207" s="232">
        <f>IF(N207="základní",J207,0)</f>
        <v>0</v>
      </c>
      <c r="BF207" s="232">
        <f>IF(N207="snížená",J207,0)</f>
        <v>0</v>
      </c>
      <c r="BG207" s="232">
        <f>IF(N207="zákl. přenesená",J207,0)</f>
        <v>0</v>
      </c>
      <c r="BH207" s="232">
        <f>IF(N207="sníž. přenesená",J207,0)</f>
        <v>0</v>
      </c>
      <c r="BI207" s="232">
        <f>IF(N207="nulová",J207,0)</f>
        <v>0</v>
      </c>
      <c r="BJ207" s="18" t="s">
        <v>85</v>
      </c>
      <c r="BK207" s="232">
        <f>ROUND(I207*H207,2)</f>
        <v>0</v>
      </c>
      <c r="BL207" s="18" t="s">
        <v>207</v>
      </c>
      <c r="BM207" s="231" t="s">
        <v>1517</v>
      </c>
    </row>
    <row r="208" s="12" customFormat="1" ht="25.92" customHeight="1">
      <c r="A208" s="12"/>
      <c r="B208" s="204"/>
      <c r="C208" s="205"/>
      <c r="D208" s="206" t="s">
        <v>76</v>
      </c>
      <c r="E208" s="207" t="s">
        <v>332</v>
      </c>
      <c r="F208" s="207" t="s">
        <v>333</v>
      </c>
      <c r="G208" s="205"/>
      <c r="H208" s="205"/>
      <c r="I208" s="208"/>
      <c r="J208" s="209">
        <f>BK208</f>
        <v>0</v>
      </c>
      <c r="K208" s="205"/>
      <c r="L208" s="210"/>
      <c r="M208" s="211"/>
      <c r="N208" s="212"/>
      <c r="O208" s="212"/>
      <c r="P208" s="213">
        <f>P209+P219+P236+P244+P248+P299+P352+P482</f>
        <v>0</v>
      </c>
      <c r="Q208" s="212"/>
      <c r="R208" s="213">
        <f>R209+R219+R236+R244+R248+R299+R352+R482</f>
        <v>4.6749539899999997</v>
      </c>
      <c r="S208" s="212"/>
      <c r="T208" s="214">
        <f>T209+T219+T236+T244+T248+T299+T352+T482</f>
        <v>4.2403063399999992</v>
      </c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R208" s="215" t="s">
        <v>87</v>
      </c>
      <c r="AT208" s="216" t="s">
        <v>76</v>
      </c>
      <c r="AU208" s="216" t="s">
        <v>77</v>
      </c>
      <c r="AY208" s="215" t="s">
        <v>199</v>
      </c>
      <c r="BK208" s="217">
        <f>BK209+BK219+BK236+BK244+BK248+BK299+BK352+BK482</f>
        <v>0</v>
      </c>
    </row>
    <row r="209" s="12" customFormat="1" ht="22.8" customHeight="1">
      <c r="A209" s="12"/>
      <c r="B209" s="204"/>
      <c r="C209" s="205"/>
      <c r="D209" s="206" t="s">
        <v>76</v>
      </c>
      <c r="E209" s="218" t="s">
        <v>334</v>
      </c>
      <c r="F209" s="218" t="s">
        <v>335</v>
      </c>
      <c r="G209" s="205"/>
      <c r="H209" s="205"/>
      <c r="I209" s="208"/>
      <c r="J209" s="219">
        <f>BK209</f>
        <v>0</v>
      </c>
      <c r="K209" s="205"/>
      <c r="L209" s="210"/>
      <c r="M209" s="211"/>
      <c r="N209" s="212"/>
      <c r="O209" s="212"/>
      <c r="P209" s="213">
        <f>SUM(P210:P218)</f>
        <v>0</v>
      </c>
      <c r="Q209" s="212"/>
      <c r="R209" s="213">
        <f>SUM(R210:R218)</f>
        <v>0.01619</v>
      </c>
      <c r="S209" s="212"/>
      <c r="T209" s="214">
        <f>SUM(T210:T218)</f>
        <v>0</v>
      </c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R209" s="215" t="s">
        <v>87</v>
      </c>
      <c r="AT209" s="216" t="s">
        <v>76</v>
      </c>
      <c r="AU209" s="216" t="s">
        <v>85</v>
      </c>
      <c r="AY209" s="215" t="s">
        <v>199</v>
      </c>
      <c r="BK209" s="217">
        <f>SUM(BK210:BK218)</f>
        <v>0</v>
      </c>
    </row>
    <row r="210" s="2" customFormat="1" ht="24.15" customHeight="1">
      <c r="A210" s="39"/>
      <c r="B210" s="40"/>
      <c r="C210" s="220" t="s">
        <v>345</v>
      </c>
      <c r="D210" s="220" t="s">
        <v>202</v>
      </c>
      <c r="E210" s="221" t="s">
        <v>1518</v>
      </c>
      <c r="F210" s="222" t="s">
        <v>1519</v>
      </c>
      <c r="G210" s="223" t="s">
        <v>248</v>
      </c>
      <c r="H210" s="224">
        <v>1</v>
      </c>
      <c r="I210" s="225"/>
      <c r="J210" s="226">
        <f>ROUND(I210*H210,2)</f>
        <v>0</v>
      </c>
      <c r="K210" s="222" t="s">
        <v>206</v>
      </c>
      <c r="L210" s="45"/>
      <c r="M210" s="227" t="s">
        <v>1</v>
      </c>
      <c r="N210" s="228" t="s">
        <v>42</v>
      </c>
      <c r="O210" s="92"/>
      <c r="P210" s="229">
        <f>O210*H210</f>
        <v>0</v>
      </c>
      <c r="Q210" s="229">
        <v>0.0017899999999999999</v>
      </c>
      <c r="R210" s="229">
        <f>Q210*H210</f>
        <v>0.0017899999999999999</v>
      </c>
      <c r="S210" s="229">
        <v>0</v>
      </c>
      <c r="T210" s="230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31" t="s">
        <v>313</v>
      </c>
      <c r="AT210" s="231" t="s">
        <v>202</v>
      </c>
      <c r="AU210" s="231" t="s">
        <v>87</v>
      </c>
      <c r="AY210" s="18" t="s">
        <v>199</v>
      </c>
      <c r="BE210" s="232">
        <f>IF(N210="základní",J210,0)</f>
        <v>0</v>
      </c>
      <c r="BF210" s="232">
        <f>IF(N210="snížená",J210,0)</f>
        <v>0</v>
      </c>
      <c r="BG210" s="232">
        <f>IF(N210="zákl. přenesená",J210,0)</f>
        <v>0</v>
      </c>
      <c r="BH210" s="232">
        <f>IF(N210="sníž. přenesená",J210,0)</f>
        <v>0</v>
      </c>
      <c r="BI210" s="232">
        <f>IF(N210="nulová",J210,0)</f>
        <v>0</v>
      </c>
      <c r="BJ210" s="18" t="s">
        <v>85</v>
      </c>
      <c r="BK210" s="232">
        <f>ROUND(I210*H210,2)</f>
        <v>0</v>
      </c>
      <c r="BL210" s="18" t="s">
        <v>313</v>
      </c>
      <c r="BM210" s="231" t="s">
        <v>1520</v>
      </c>
    </row>
    <row r="211" s="13" customFormat="1">
      <c r="A211" s="13"/>
      <c r="B211" s="233"/>
      <c r="C211" s="234"/>
      <c r="D211" s="235" t="s">
        <v>209</v>
      </c>
      <c r="E211" s="236" t="s">
        <v>1</v>
      </c>
      <c r="F211" s="237" t="s">
        <v>1521</v>
      </c>
      <c r="G211" s="234"/>
      <c r="H211" s="236" t="s">
        <v>1</v>
      </c>
      <c r="I211" s="238"/>
      <c r="J211" s="234"/>
      <c r="K211" s="234"/>
      <c r="L211" s="239"/>
      <c r="M211" s="240"/>
      <c r="N211" s="241"/>
      <c r="O211" s="241"/>
      <c r="P211" s="241"/>
      <c r="Q211" s="241"/>
      <c r="R211" s="241"/>
      <c r="S211" s="241"/>
      <c r="T211" s="242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3" t="s">
        <v>209</v>
      </c>
      <c r="AU211" s="243" t="s">
        <v>87</v>
      </c>
      <c r="AV211" s="13" t="s">
        <v>85</v>
      </c>
      <c r="AW211" s="13" t="s">
        <v>33</v>
      </c>
      <c r="AX211" s="13" t="s">
        <v>77</v>
      </c>
      <c r="AY211" s="243" t="s">
        <v>199</v>
      </c>
    </row>
    <row r="212" s="14" customFormat="1">
      <c r="A212" s="14"/>
      <c r="B212" s="244"/>
      <c r="C212" s="245"/>
      <c r="D212" s="235" t="s">
        <v>209</v>
      </c>
      <c r="E212" s="246" t="s">
        <v>1</v>
      </c>
      <c r="F212" s="247" t="s">
        <v>85</v>
      </c>
      <c r="G212" s="245"/>
      <c r="H212" s="248">
        <v>1</v>
      </c>
      <c r="I212" s="249"/>
      <c r="J212" s="245"/>
      <c r="K212" s="245"/>
      <c r="L212" s="250"/>
      <c r="M212" s="251"/>
      <c r="N212" s="252"/>
      <c r="O212" s="252"/>
      <c r="P212" s="252"/>
      <c r="Q212" s="252"/>
      <c r="R212" s="252"/>
      <c r="S212" s="252"/>
      <c r="T212" s="253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4" t="s">
        <v>209</v>
      </c>
      <c r="AU212" s="254" t="s">
        <v>87</v>
      </c>
      <c r="AV212" s="14" t="s">
        <v>87</v>
      </c>
      <c r="AW212" s="14" t="s">
        <v>33</v>
      </c>
      <c r="AX212" s="14" t="s">
        <v>85</v>
      </c>
      <c r="AY212" s="254" t="s">
        <v>199</v>
      </c>
    </row>
    <row r="213" s="2" customFormat="1" ht="21.75" customHeight="1">
      <c r="A213" s="39"/>
      <c r="B213" s="40"/>
      <c r="C213" s="220" t="s">
        <v>349</v>
      </c>
      <c r="D213" s="220" t="s">
        <v>202</v>
      </c>
      <c r="E213" s="221" t="s">
        <v>346</v>
      </c>
      <c r="F213" s="222" t="s">
        <v>347</v>
      </c>
      <c r="G213" s="223" t="s">
        <v>242</v>
      </c>
      <c r="H213" s="224">
        <v>30</v>
      </c>
      <c r="I213" s="225"/>
      <c r="J213" s="226">
        <f>ROUND(I213*H213,2)</f>
        <v>0</v>
      </c>
      <c r="K213" s="222" t="s">
        <v>206</v>
      </c>
      <c r="L213" s="45"/>
      <c r="M213" s="227" t="s">
        <v>1</v>
      </c>
      <c r="N213" s="228" t="s">
        <v>42</v>
      </c>
      <c r="O213" s="92"/>
      <c r="P213" s="229">
        <f>O213*H213</f>
        <v>0</v>
      </c>
      <c r="Q213" s="229">
        <v>0.00048000000000000001</v>
      </c>
      <c r="R213" s="229">
        <f>Q213*H213</f>
        <v>0.0144</v>
      </c>
      <c r="S213" s="229">
        <v>0</v>
      </c>
      <c r="T213" s="230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31" t="s">
        <v>313</v>
      </c>
      <c r="AT213" s="231" t="s">
        <v>202</v>
      </c>
      <c r="AU213" s="231" t="s">
        <v>87</v>
      </c>
      <c r="AY213" s="18" t="s">
        <v>199</v>
      </c>
      <c r="BE213" s="232">
        <f>IF(N213="základní",J213,0)</f>
        <v>0</v>
      </c>
      <c r="BF213" s="232">
        <f>IF(N213="snížená",J213,0)</f>
        <v>0</v>
      </c>
      <c r="BG213" s="232">
        <f>IF(N213="zákl. přenesená",J213,0)</f>
        <v>0</v>
      </c>
      <c r="BH213" s="232">
        <f>IF(N213="sníž. přenesená",J213,0)</f>
        <v>0</v>
      </c>
      <c r="BI213" s="232">
        <f>IF(N213="nulová",J213,0)</f>
        <v>0</v>
      </c>
      <c r="BJ213" s="18" t="s">
        <v>85</v>
      </c>
      <c r="BK213" s="232">
        <f>ROUND(I213*H213,2)</f>
        <v>0</v>
      </c>
      <c r="BL213" s="18" t="s">
        <v>313</v>
      </c>
      <c r="BM213" s="231" t="s">
        <v>1522</v>
      </c>
    </row>
    <row r="214" s="13" customFormat="1">
      <c r="A214" s="13"/>
      <c r="B214" s="233"/>
      <c r="C214" s="234"/>
      <c r="D214" s="235" t="s">
        <v>209</v>
      </c>
      <c r="E214" s="236" t="s">
        <v>1</v>
      </c>
      <c r="F214" s="237" t="s">
        <v>1521</v>
      </c>
      <c r="G214" s="234"/>
      <c r="H214" s="236" t="s">
        <v>1</v>
      </c>
      <c r="I214" s="238"/>
      <c r="J214" s="234"/>
      <c r="K214" s="234"/>
      <c r="L214" s="239"/>
      <c r="M214" s="240"/>
      <c r="N214" s="241"/>
      <c r="O214" s="241"/>
      <c r="P214" s="241"/>
      <c r="Q214" s="241"/>
      <c r="R214" s="241"/>
      <c r="S214" s="241"/>
      <c r="T214" s="242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3" t="s">
        <v>209</v>
      </c>
      <c r="AU214" s="243" t="s">
        <v>87</v>
      </c>
      <c r="AV214" s="13" t="s">
        <v>85</v>
      </c>
      <c r="AW214" s="13" t="s">
        <v>33</v>
      </c>
      <c r="AX214" s="13" t="s">
        <v>77</v>
      </c>
      <c r="AY214" s="243" t="s">
        <v>199</v>
      </c>
    </row>
    <row r="215" s="14" customFormat="1">
      <c r="A215" s="14"/>
      <c r="B215" s="244"/>
      <c r="C215" s="245"/>
      <c r="D215" s="235" t="s">
        <v>209</v>
      </c>
      <c r="E215" s="246" t="s">
        <v>1</v>
      </c>
      <c r="F215" s="247" t="s">
        <v>385</v>
      </c>
      <c r="G215" s="245"/>
      <c r="H215" s="248">
        <v>30</v>
      </c>
      <c r="I215" s="249"/>
      <c r="J215" s="245"/>
      <c r="K215" s="245"/>
      <c r="L215" s="250"/>
      <c r="M215" s="251"/>
      <c r="N215" s="252"/>
      <c r="O215" s="252"/>
      <c r="P215" s="252"/>
      <c r="Q215" s="252"/>
      <c r="R215" s="252"/>
      <c r="S215" s="252"/>
      <c r="T215" s="253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54" t="s">
        <v>209</v>
      </c>
      <c r="AU215" s="254" t="s">
        <v>87</v>
      </c>
      <c r="AV215" s="14" t="s">
        <v>87</v>
      </c>
      <c r="AW215" s="14" t="s">
        <v>33</v>
      </c>
      <c r="AX215" s="14" t="s">
        <v>85</v>
      </c>
      <c r="AY215" s="254" t="s">
        <v>199</v>
      </c>
    </row>
    <row r="216" s="2" customFormat="1" ht="24.15" customHeight="1">
      <c r="A216" s="39"/>
      <c r="B216" s="40"/>
      <c r="C216" s="220" t="s">
        <v>353</v>
      </c>
      <c r="D216" s="220" t="s">
        <v>202</v>
      </c>
      <c r="E216" s="221" t="s">
        <v>350</v>
      </c>
      <c r="F216" s="222" t="s">
        <v>351</v>
      </c>
      <c r="G216" s="223" t="s">
        <v>248</v>
      </c>
      <c r="H216" s="224">
        <v>1</v>
      </c>
      <c r="I216" s="225"/>
      <c r="J216" s="226">
        <f>ROUND(I216*H216,2)</f>
        <v>0</v>
      </c>
      <c r="K216" s="222" t="s">
        <v>206</v>
      </c>
      <c r="L216" s="45"/>
      <c r="M216" s="227" t="s">
        <v>1</v>
      </c>
      <c r="N216" s="228" t="s">
        <v>42</v>
      </c>
      <c r="O216" s="92"/>
      <c r="P216" s="229">
        <f>O216*H216</f>
        <v>0</v>
      </c>
      <c r="Q216" s="229">
        <v>0</v>
      </c>
      <c r="R216" s="229">
        <f>Q216*H216</f>
        <v>0</v>
      </c>
      <c r="S216" s="229">
        <v>0</v>
      </c>
      <c r="T216" s="230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31" t="s">
        <v>313</v>
      </c>
      <c r="AT216" s="231" t="s">
        <v>202</v>
      </c>
      <c r="AU216" s="231" t="s">
        <v>87</v>
      </c>
      <c r="AY216" s="18" t="s">
        <v>199</v>
      </c>
      <c r="BE216" s="232">
        <f>IF(N216="základní",J216,0)</f>
        <v>0</v>
      </c>
      <c r="BF216" s="232">
        <f>IF(N216="snížená",J216,0)</f>
        <v>0</v>
      </c>
      <c r="BG216" s="232">
        <f>IF(N216="zákl. přenesená",J216,0)</f>
        <v>0</v>
      </c>
      <c r="BH216" s="232">
        <f>IF(N216="sníž. přenesená",J216,0)</f>
        <v>0</v>
      </c>
      <c r="BI216" s="232">
        <f>IF(N216="nulová",J216,0)</f>
        <v>0</v>
      </c>
      <c r="BJ216" s="18" t="s">
        <v>85</v>
      </c>
      <c r="BK216" s="232">
        <f>ROUND(I216*H216,2)</f>
        <v>0</v>
      </c>
      <c r="BL216" s="18" t="s">
        <v>313</v>
      </c>
      <c r="BM216" s="231" t="s">
        <v>1523</v>
      </c>
    </row>
    <row r="217" s="2" customFormat="1" ht="24.15" customHeight="1">
      <c r="A217" s="39"/>
      <c r="B217" s="40"/>
      <c r="C217" s="220" t="s">
        <v>357</v>
      </c>
      <c r="D217" s="220" t="s">
        <v>202</v>
      </c>
      <c r="E217" s="221" t="s">
        <v>1524</v>
      </c>
      <c r="F217" s="222" t="s">
        <v>1525</v>
      </c>
      <c r="G217" s="223" t="s">
        <v>242</v>
      </c>
      <c r="H217" s="224">
        <v>30</v>
      </c>
      <c r="I217" s="225"/>
      <c r="J217" s="226">
        <f>ROUND(I217*H217,2)</f>
        <v>0</v>
      </c>
      <c r="K217" s="222" t="s">
        <v>206</v>
      </c>
      <c r="L217" s="45"/>
      <c r="M217" s="227" t="s">
        <v>1</v>
      </c>
      <c r="N217" s="228" t="s">
        <v>42</v>
      </c>
      <c r="O217" s="92"/>
      <c r="P217" s="229">
        <f>O217*H217</f>
        <v>0</v>
      </c>
      <c r="Q217" s="229">
        <v>0</v>
      </c>
      <c r="R217" s="229">
        <f>Q217*H217</f>
        <v>0</v>
      </c>
      <c r="S217" s="229">
        <v>0</v>
      </c>
      <c r="T217" s="230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31" t="s">
        <v>313</v>
      </c>
      <c r="AT217" s="231" t="s">
        <v>202</v>
      </c>
      <c r="AU217" s="231" t="s">
        <v>87</v>
      </c>
      <c r="AY217" s="18" t="s">
        <v>199</v>
      </c>
      <c r="BE217" s="232">
        <f>IF(N217="základní",J217,0)</f>
        <v>0</v>
      </c>
      <c r="BF217" s="232">
        <f>IF(N217="snížená",J217,0)</f>
        <v>0</v>
      </c>
      <c r="BG217" s="232">
        <f>IF(N217="zákl. přenesená",J217,0)</f>
        <v>0</v>
      </c>
      <c r="BH217" s="232">
        <f>IF(N217="sníž. přenesená",J217,0)</f>
        <v>0</v>
      </c>
      <c r="BI217" s="232">
        <f>IF(N217="nulová",J217,0)</f>
        <v>0</v>
      </c>
      <c r="BJ217" s="18" t="s">
        <v>85</v>
      </c>
      <c r="BK217" s="232">
        <f>ROUND(I217*H217,2)</f>
        <v>0</v>
      </c>
      <c r="BL217" s="18" t="s">
        <v>313</v>
      </c>
      <c r="BM217" s="231" t="s">
        <v>1526</v>
      </c>
    </row>
    <row r="218" s="2" customFormat="1" ht="49.05" customHeight="1">
      <c r="A218" s="39"/>
      <c r="B218" s="40"/>
      <c r="C218" s="220" t="s">
        <v>361</v>
      </c>
      <c r="D218" s="220" t="s">
        <v>202</v>
      </c>
      <c r="E218" s="221" t="s">
        <v>1527</v>
      </c>
      <c r="F218" s="222" t="s">
        <v>1528</v>
      </c>
      <c r="G218" s="223" t="s">
        <v>308</v>
      </c>
      <c r="H218" s="224">
        <v>0.016</v>
      </c>
      <c r="I218" s="225"/>
      <c r="J218" s="226">
        <f>ROUND(I218*H218,2)</f>
        <v>0</v>
      </c>
      <c r="K218" s="222" t="s">
        <v>206</v>
      </c>
      <c r="L218" s="45"/>
      <c r="M218" s="227" t="s">
        <v>1</v>
      </c>
      <c r="N218" s="228" t="s">
        <v>42</v>
      </c>
      <c r="O218" s="92"/>
      <c r="P218" s="229">
        <f>O218*H218</f>
        <v>0</v>
      </c>
      <c r="Q218" s="229">
        <v>0</v>
      </c>
      <c r="R218" s="229">
        <f>Q218*H218</f>
        <v>0</v>
      </c>
      <c r="S218" s="229">
        <v>0</v>
      </c>
      <c r="T218" s="230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31" t="s">
        <v>313</v>
      </c>
      <c r="AT218" s="231" t="s">
        <v>202</v>
      </c>
      <c r="AU218" s="231" t="s">
        <v>87</v>
      </c>
      <c r="AY218" s="18" t="s">
        <v>199</v>
      </c>
      <c r="BE218" s="232">
        <f>IF(N218="základní",J218,0)</f>
        <v>0</v>
      </c>
      <c r="BF218" s="232">
        <f>IF(N218="snížená",J218,0)</f>
        <v>0</v>
      </c>
      <c r="BG218" s="232">
        <f>IF(N218="zákl. přenesená",J218,0)</f>
        <v>0</v>
      </c>
      <c r="BH218" s="232">
        <f>IF(N218="sníž. přenesená",J218,0)</f>
        <v>0</v>
      </c>
      <c r="BI218" s="232">
        <f>IF(N218="nulová",J218,0)</f>
        <v>0</v>
      </c>
      <c r="BJ218" s="18" t="s">
        <v>85</v>
      </c>
      <c r="BK218" s="232">
        <f>ROUND(I218*H218,2)</f>
        <v>0</v>
      </c>
      <c r="BL218" s="18" t="s">
        <v>313</v>
      </c>
      <c r="BM218" s="231" t="s">
        <v>1529</v>
      </c>
    </row>
    <row r="219" s="12" customFormat="1" ht="22.8" customHeight="1">
      <c r="A219" s="12"/>
      <c r="B219" s="204"/>
      <c r="C219" s="205"/>
      <c r="D219" s="206" t="s">
        <v>76</v>
      </c>
      <c r="E219" s="218" t="s">
        <v>365</v>
      </c>
      <c r="F219" s="218" t="s">
        <v>366</v>
      </c>
      <c r="G219" s="205"/>
      <c r="H219" s="205"/>
      <c r="I219" s="208"/>
      <c r="J219" s="219">
        <f>BK219</f>
        <v>0</v>
      </c>
      <c r="K219" s="205"/>
      <c r="L219" s="210"/>
      <c r="M219" s="211"/>
      <c r="N219" s="212"/>
      <c r="O219" s="212"/>
      <c r="P219" s="213">
        <f>SUM(P220:P235)</f>
        <v>0</v>
      </c>
      <c r="Q219" s="212"/>
      <c r="R219" s="213">
        <f>SUM(R220:R235)</f>
        <v>0.025920000000000002</v>
      </c>
      <c r="S219" s="212"/>
      <c r="T219" s="214">
        <f>SUM(T220:T235)</f>
        <v>0.00066</v>
      </c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R219" s="215" t="s">
        <v>87</v>
      </c>
      <c r="AT219" s="216" t="s">
        <v>76</v>
      </c>
      <c r="AU219" s="216" t="s">
        <v>85</v>
      </c>
      <c r="AY219" s="215" t="s">
        <v>199</v>
      </c>
      <c r="BK219" s="217">
        <f>SUM(BK220:BK235)</f>
        <v>0</v>
      </c>
    </row>
    <row r="220" s="2" customFormat="1" ht="24.15" customHeight="1">
      <c r="A220" s="39"/>
      <c r="B220" s="40"/>
      <c r="C220" s="220" t="s">
        <v>367</v>
      </c>
      <c r="D220" s="220" t="s">
        <v>202</v>
      </c>
      <c r="E220" s="221" t="s">
        <v>1530</v>
      </c>
      <c r="F220" s="222" t="s">
        <v>1531</v>
      </c>
      <c r="G220" s="223" t="s">
        <v>248</v>
      </c>
      <c r="H220" s="224">
        <v>1</v>
      </c>
      <c r="I220" s="225"/>
      <c r="J220" s="226">
        <f>ROUND(I220*H220,2)</f>
        <v>0</v>
      </c>
      <c r="K220" s="222" t="s">
        <v>206</v>
      </c>
      <c r="L220" s="45"/>
      <c r="M220" s="227" t="s">
        <v>1</v>
      </c>
      <c r="N220" s="228" t="s">
        <v>42</v>
      </c>
      <c r="O220" s="92"/>
      <c r="P220" s="229">
        <f>O220*H220</f>
        <v>0</v>
      </c>
      <c r="Q220" s="229">
        <v>5.0000000000000002E-05</v>
      </c>
      <c r="R220" s="229">
        <f>Q220*H220</f>
        <v>5.0000000000000002E-05</v>
      </c>
      <c r="S220" s="229">
        <v>0.00066</v>
      </c>
      <c r="T220" s="230">
        <f>S220*H220</f>
        <v>0.00066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31" t="s">
        <v>313</v>
      </c>
      <c r="AT220" s="231" t="s">
        <v>202</v>
      </c>
      <c r="AU220" s="231" t="s">
        <v>87</v>
      </c>
      <c r="AY220" s="18" t="s">
        <v>199</v>
      </c>
      <c r="BE220" s="232">
        <f>IF(N220="základní",J220,0)</f>
        <v>0</v>
      </c>
      <c r="BF220" s="232">
        <f>IF(N220="snížená",J220,0)</f>
        <v>0</v>
      </c>
      <c r="BG220" s="232">
        <f>IF(N220="zákl. přenesená",J220,0)</f>
        <v>0</v>
      </c>
      <c r="BH220" s="232">
        <f>IF(N220="sníž. přenesená",J220,0)</f>
        <v>0</v>
      </c>
      <c r="BI220" s="232">
        <f>IF(N220="nulová",J220,0)</f>
        <v>0</v>
      </c>
      <c r="BJ220" s="18" t="s">
        <v>85</v>
      </c>
      <c r="BK220" s="232">
        <f>ROUND(I220*H220,2)</f>
        <v>0</v>
      </c>
      <c r="BL220" s="18" t="s">
        <v>313</v>
      </c>
      <c r="BM220" s="231" t="s">
        <v>1532</v>
      </c>
    </row>
    <row r="221" s="13" customFormat="1">
      <c r="A221" s="13"/>
      <c r="B221" s="233"/>
      <c r="C221" s="234"/>
      <c r="D221" s="235" t="s">
        <v>209</v>
      </c>
      <c r="E221" s="236" t="s">
        <v>1</v>
      </c>
      <c r="F221" s="237" t="s">
        <v>1533</v>
      </c>
      <c r="G221" s="234"/>
      <c r="H221" s="236" t="s">
        <v>1</v>
      </c>
      <c r="I221" s="238"/>
      <c r="J221" s="234"/>
      <c r="K221" s="234"/>
      <c r="L221" s="239"/>
      <c r="M221" s="240"/>
      <c r="N221" s="241"/>
      <c r="O221" s="241"/>
      <c r="P221" s="241"/>
      <c r="Q221" s="241"/>
      <c r="R221" s="241"/>
      <c r="S221" s="241"/>
      <c r="T221" s="242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3" t="s">
        <v>209</v>
      </c>
      <c r="AU221" s="243" t="s">
        <v>87</v>
      </c>
      <c r="AV221" s="13" t="s">
        <v>85</v>
      </c>
      <c r="AW221" s="13" t="s">
        <v>33</v>
      </c>
      <c r="AX221" s="13" t="s">
        <v>77</v>
      </c>
      <c r="AY221" s="243" t="s">
        <v>199</v>
      </c>
    </row>
    <row r="222" s="14" customFormat="1">
      <c r="A222" s="14"/>
      <c r="B222" s="244"/>
      <c r="C222" s="245"/>
      <c r="D222" s="235" t="s">
        <v>209</v>
      </c>
      <c r="E222" s="246" t="s">
        <v>1</v>
      </c>
      <c r="F222" s="247" t="s">
        <v>85</v>
      </c>
      <c r="G222" s="245"/>
      <c r="H222" s="248">
        <v>1</v>
      </c>
      <c r="I222" s="249"/>
      <c r="J222" s="245"/>
      <c r="K222" s="245"/>
      <c r="L222" s="250"/>
      <c r="M222" s="251"/>
      <c r="N222" s="252"/>
      <c r="O222" s="252"/>
      <c r="P222" s="252"/>
      <c r="Q222" s="252"/>
      <c r="R222" s="252"/>
      <c r="S222" s="252"/>
      <c r="T222" s="253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54" t="s">
        <v>209</v>
      </c>
      <c r="AU222" s="254" t="s">
        <v>87</v>
      </c>
      <c r="AV222" s="14" t="s">
        <v>87</v>
      </c>
      <c r="AW222" s="14" t="s">
        <v>33</v>
      </c>
      <c r="AX222" s="14" t="s">
        <v>85</v>
      </c>
      <c r="AY222" s="254" t="s">
        <v>199</v>
      </c>
    </row>
    <row r="223" s="2" customFormat="1" ht="24.15" customHeight="1">
      <c r="A223" s="39"/>
      <c r="B223" s="40"/>
      <c r="C223" s="255" t="s">
        <v>373</v>
      </c>
      <c r="D223" s="255" t="s">
        <v>252</v>
      </c>
      <c r="E223" s="256" t="s">
        <v>1534</v>
      </c>
      <c r="F223" s="257" t="s">
        <v>1535</v>
      </c>
      <c r="G223" s="258" t="s">
        <v>248</v>
      </c>
      <c r="H223" s="259">
        <v>1</v>
      </c>
      <c r="I223" s="260"/>
      <c r="J223" s="261">
        <f>ROUND(I223*H223,2)</f>
        <v>0</v>
      </c>
      <c r="K223" s="257" t="s">
        <v>206</v>
      </c>
      <c r="L223" s="262"/>
      <c r="M223" s="263" t="s">
        <v>1</v>
      </c>
      <c r="N223" s="264" t="s">
        <v>42</v>
      </c>
      <c r="O223" s="92"/>
      <c r="P223" s="229">
        <f>O223*H223</f>
        <v>0</v>
      </c>
      <c r="Q223" s="229">
        <v>0.00088000000000000003</v>
      </c>
      <c r="R223" s="229">
        <f>Q223*H223</f>
        <v>0.00088000000000000003</v>
      </c>
      <c r="S223" s="229">
        <v>0</v>
      </c>
      <c r="T223" s="230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31" t="s">
        <v>383</v>
      </c>
      <c r="AT223" s="231" t="s">
        <v>252</v>
      </c>
      <c r="AU223" s="231" t="s">
        <v>87</v>
      </c>
      <c r="AY223" s="18" t="s">
        <v>199</v>
      </c>
      <c r="BE223" s="232">
        <f>IF(N223="základní",J223,0)</f>
        <v>0</v>
      </c>
      <c r="BF223" s="232">
        <f>IF(N223="snížená",J223,0)</f>
        <v>0</v>
      </c>
      <c r="BG223" s="232">
        <f>IF(N223="zákl. přenesená",J223,0)</f>
        <v>0</v>
      </c>
      <c r="BH223" s="232">
        <f>IF(N223="sníž. přenesená",J223,0)</f>
        <v>0</v>
      </c>
      <c r="BI223" s="232">
        <f>IF(N223="nulová",J223,0)</f>
        <v>0</v>
      </c>
      <c r="BJ223" s="18" t="s">
        <v>85</v>
      </c>
      <c r="BK223" s="232">
        <f>ROUND(I223*H223,2)</f>
        <v>0</v>
      </c>
      <c r="BL223" s="18" t="s">
        <v>313</v>
      </c>
      <c r="BM223" s="231" t="s">
        <v>1536</v>
      </c>
    </row>
    <row r="224" s="2" customFormat="1" ht="24.15" customHeight="1">
      <c r="A224" s="39"/>
      <c r="B224" s="40"/>
      <c r="C224" s="220" t="s">
        <v>380</v>
      </c>
      <c r="D224" s="220" t="s">
        <v>202</v>
      </c>
      <c r="E224" s="221" t="s">
        <v>386</v>
      </c>
      <c r="F224" s="222" t="s">
        <v>387</v>
      </c>
      <c r="G224" s="223" t="s">
        <v>242</v>
      </c>
      <c r="H224" s="224">
        <v>30</v>
      </c>
      <c r="I224" s="225"/>
      <c r="J224" s="226">
        <f>ROUND(I224*H224,2)</f>
        <v>0</v>
      </c>
      <c r="K224" s="222" t="s">
        <v>206</v>
      </c>
      <c r="L224" s="45"/>
      <c r="M224" s="227" t="s">
        <v>1</v>
      </c>
      <c r="N224" s="228" t="s">
        <v>42</v>
      </c>
      <c r="O224" s="92"/>
      <c r="P224" s="229">
        <f>O224*H224</f>
        <v>0</v>
      </c>
      <c r="Q224" s="229">
        <v>0.00072999999999999996</v>
      </c>
      <c r="R224" s="229">
        <f>Q224*H224</f>
        <v>0.021899999999999999</v>
      </c>
      <c r="S224" s="229">
        <v>0</v>
      </c>
      <c r="T224" s="230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31" t="s">
        <v>313</v>
      </c>
      <c r="AT224" s="231" t="s">
        <v>202</v>
      </c>
      <c r="AU224" s="231" t="s">
        <v>87</v>
      </c>
      <c r="AY224" s="18" t="s">
        <v>199</v>
      </c>
      <c r="BE224" s="232">
        <f>IF(N224="základní",J224,0)</f>
        <v>0</v>
      </c>
      <c r="BF224" s="232">
        <f>IF(N224="snížená",J224,0)</f>
        <v>0</v>
      </c>
      <c r="BG224" s="232">
        <f>IF(N224="zákl. přenesená",J224,0)</f>
        <v>0</v>
      </c>
      <c r="BH224" s="232">
        <f>IF(N224="sníž. přenesená",J224,0)</f>
        <v>0</v>
      </c>
      <c r="BI224" s="232">
        <f>IF(N224="nulová",J224,0)</f>
        <v>0</v>
      </c>
      <c r="BJ224" s="18" t="s">
        <v>85</v>
      </c>
      <c r="BK224" s="232">
        <f>ROUND(I224*H224,2)</f>
        <v>0</v>
      </c>
      <c r="BL224" s="18" t="s">
        <v>313</v>
      </c>
      <c r="BM224" s="231" t="s">
        <v>1537</v>
      </c>
    </row>
    <row r="225" s="13" customFormat="1">
      <c r="A225" s="13"/>
      <c r="B225" s="233"/>
      <c r="C225" s="234"/>
      <c r="D225" s="235" t="s">
        <v>209</v>
      </c>
      <c r="E225" s="236" t="s">
        <v>1</v>
      </c>
      <c r="F225" s="237" t="s">
        <v>1538</v>
      </c>
      <c r="G225" s="234"/>
      <c r="H225" s="236" t="s">
        <v>1</v>
      </c>
      <c r="I225" s="238"/>
      <c r="J225" s="234"/>
      <c r="K225" s="234"/>
      <c r="L225" s="239"/>
      <c r="M225" s="240"/>
      <c r="N225" s="241"/>
      <c r="O225" s="241"/>
      <c r="P225" s="241"/>
      <c r="Q225" s="241"/>
      <c r="R225" s="241"/>
      <c r="S225" s="241"/>
      <c r="T225" s="242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3" t="s">
        <v>209</v>
      </c>
      <c r="AU225" s="243" t="s">
        <v>87</v>
      </c>
      <c r="AV225" s="13" t="s">
        <v>85</v>
      </c>
      <c r="AW225" s="13" t="s">
        <v>33</v>
      </c>
      <c r="AX225" s="13" t="s">
        <v>77</v>
      </c>
      <c r="AY225" s="243" t="s">
        <v>199</v>
      </c>
    </row>
    <row r="226" s="14" customFormat="1">
      <c r="A226" s="14"/>
      <c r="B226" s="244"/>
      <c r="C226" s="245"/>
      <c r="D226" s="235" t="s">
        <v>209</v>
      </c>
      <c r="E226" s="246" t="s">
        <v>1</v>
      </c>
      <c r="F226" s="247" t="s">
        <v>385</v>
      </c>
      <c r="G226" s="245"/>
      <c r="H226" s="248">
        <v>30</v>
      </c>
      <c r="I226" s="249"/>
      <c r="J226" s="245"/>
      <c r="K226" s="245"/>
      <c r="L226" s="250"/>
      <c r="M226" s="251"/>
      <c r="N226" s="252"/>
      <c r="O226" s="252"/>
      <c r="P226" s="252"/>
      <c r="Q226" s="252"/>
      <c r="R226" s="252"/>
      <c r="S226" s="252"/>
      <c r="T226" s="253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54" t="s">
        <v>209</v>
      </c>
      <c r="AU226" s="254" t="s">
        <v>87</v>
      </c>
      <c r="AV226" s="14" t="s">
        <v>87</v>
      </c>
      <c r="AW226" s="14" t="s">
        <v>33</v>
      </c>
      <c r="AX226" s="14" t="s">
        <v>85</v>
      </c>
      <c r="AY226" s="254" t="s">
        <v>199</v>
      </c>
    </row>
    <row r="227" s="2" customFormat="1" ht="49.05" customHeight="1">
      <c r="A227" s="39"/>
      <c r="B227" s="40"/>
      <c r="C227" s="220" t="s">
        <v>385</v>
      </c>
      <c r="D227" s="220" t="s">
        <v>202</v>
      </c>
      <c r="E227" s="221" t="s">
        <v>395</v>
      </c>
      <c r="F227" s="222" t="s">
        <v>396</v>
      </c>
      <c r="G227" s="223" t="s">
        <v>242</v>
      </c>
      <c r="H227" s="224">
        <v>30</v>
      </c>
      <c r="I227" s="225"/>
      <c r="J227" s="226">
        <f>ROUND(I227*H227,2)</f>
        <v>0</v>
      </c>
      <c r="K227" s="222" t="s">
        <v>206</v>
      </c>
      <c r="L227" s="45"/>
      <c r="M227" s="227" t="s">
        <v>1</v>
      </c>
      <c r="N227" s="228" t="s">
        <v>42</v>
      </c>
      <c r="O227" s="92"/>
      <c r="P227" s="229">
        <f>O227*H227</f>
        <v>0</v>
      </c>
      <c r="Q227" s="229">
        <v>4.0000000000000003E-05</v>
      </c>
      <c r="R227" s="229">
        <f>Q227*H227</f>
        <v>0.0012000000000000001</v>
      </c>
      <c r="S227" s="229">
        <v>0</v>
      </c>
      <c r="T227" s="230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31" t="s">
        <v>313</v>
      </c>
      <c r="AT227" s="231" t="s">
        <v>202</v>
      </c>
      <c r="AU227" s="231" t="s">
        <v>87</v>
      </c>
      <c r="AY227" s="18" t="s">
        <v>199</v>
      </c>
      <c r="BE227" s="232">
        <f>IF(N227="základní",J227,0)</f>
        <v>0</v>
      </c>
      <c r="BF227" s="232">
        <f>IF(N227="snížená",J227,0)</f>
        <v>0</v>
      </c>
      <c r="BG227" s="232">
        <f>IF(N227="zákl. přenesená",J227,0)</f>
        <v>0</v>
      </c>
      <c r="BH227" s="232">
        <f>IF(N227="sníž. přenesená",J227,0)</f>
        <v>0</v>
      </c>
      <c r="BI227" s="232">
        <f>IF(N227="nulová",J227,0)</f>
        <v>0</v>
      </c>
      <c r="BJ227" s="18" t="s">
        <v>85</v>
      </c>
      <c r="BK227" s="232">
        <f>ROUND(I227*H227,2)</f>
        <v>0</v>
      </c>
      <c r="BL227" s="18" t="s">
        <v>313</v>
      </c>
      <c r="BM227" s="231" t="s">
        <v>1539</v>
      </c>
    </row>
    <row r="228" s="2" customFormat="1" ht="16.5" customHeight="1">
      <c r="A228" s="39"/>
      <c r="B228" s="40"/>
      <c r="C228" s="220" t="s">
        <v>390</v>
      </c>
      <c r="D228" s="220" t="s">
        <v>202</v>
      </c>
      <c r="E228" s="221" t="s">
        <v>1540</v>
      </c>
      <c r="F228" s="222" t="s">
        <v>1541</v>
      </c>
      <c r="G228" s="223" t="s">
        <v>242</v>
      </c>
      <c r="H228" s="224">
        <v>4</v>
      </c>
      <c r="I228" s="225"/>
      <c r="J228" s="226">
        <f>ROUND(I228*H228,2)</f>
        <v>0</v>
      </c>
      <c r="K228" s="222" t="s">
        <v>206</v>
      </c>
      <c r="L228" s="45"/>
      <c r="M228" s="227" t="s">
        <v>1</v>
      </c>
      <c r="N228" s="228" t="s">
        <v>42</v>
      </c>
      <c r="O228" s="92"/>
      <c r="P228" s="229">
        <f>O228*H228</f>
        <v>0</v>
      </c>
      <c r="Q228" s="229">
        <v>0.00019000000000000001</v>
      </c>
      <c r="R228" s="229">
        <f>Q228*H228</f>
        <v>0.00076000000000000004</v>
      </c>
      <c r="S228" s="229">
        <v>0</v>
      </c>
      <c r="T228" s="230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31" t="s">
        <v>313</v>
      </c>
      <c r="AT228" s="231" t="s">
        <v>202</v>
      </c>
      <c r="AU228" s="231" t="s">
        <v>87</v>
      </c>
      <c r="AY228" s="18" t="s">
        <v>199</v>
      </c>
      <c r="BE228" s="232">
        <f>IF(N228="základní",J228,0)</f>
        <v>0</v>
      </c>
      <c r="BF228" s="232">
        <f>IF(N228="snížená",J228,0)</f>
        <v>0</v>
      </c>
      <c r="BG228" s="232">
        <f>IF(N228="zákl. přenesená",J228,0)</f>
        <v>0</v>
      </c>
      <c r="BH228" s="232">
        <f>IF(N228="sníž. přenesená",J228,0)</f>
        <v>0</v>
      </c>
      <c r="BI228" s="232">
        <f>IF(N228="nulová",J228,0)</f>
        <v>0</v>
      </c>
      <c r="BJ228" s="18" t="s">
        <v>85</v>
      </c>
      <c r="BK228" s="232">
        <f>ROUND(I228*H228,2)</f>
        <v>0</v>
      </c>
      <c r="BL228" s="18" t="s">
        <v>313</v>
      </c>
      <c r="BM228" s="231" t="s">
        <v>1542</v>
      </c>
    </row>
    <row r="229" s="2" customFormat="1" ht="24.15" customHeight="1">
      <c r="A229" s="39"/>
      <c r="B229" s="40"/>
      <c r="C229" s="220" t="s">
        <v>383</v>
      </c>
      <c r="D229" s="220" t="s">
        <v>202</v>
      </c>
      <c r="E229" s="221" t="s">
        <v>399</v>
      </c>
      <c r="F229" s="222" t="s">
        <v>400</v>
      </c>
      <c r="G229" s="223" t="s">
        <v>248</v>
      </c>
      <c r="H229" s="224">
        <v>1</v>
      </c>
      <c r="I229" s="225"/>
      <c r="J229" s="226">
        <f>ROUND(I229*H229,2)</f>
        <v>0</v>
      </c>
      <c r="K229" s="222" t="s">
        <v>206</v>
      </c>
      <c r="L229" s="45"/>
      <c r="M229" s="227" t="s">
        <v>1</v>
      </c>
      <c r="N229" s="228" t="s">
        <v>42</v>
      </c>
      <c r="O229" s="92"/>
      <c r="P229" s="229">
        <f>O229*H229</f>
        <v>0</v>
      </c>
      <c r="Q229" s="229">
        <v>0</v>
      </c>
      <c r="R229" s="229">
        <f>Q229*H229</f>
        <v>0</v>
      </c>
      <c r="S229" s="229">
        <v>0</v>
      </c>
      <c r="T229" s="230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31" t="s">
        <v>313</v>
      </c>
      <c r="AT229" s="231" t="s">
        <v>202</v>
      </c>
      <c r="AU229" s="231" t="s">
        <v>87</v>
      </c>
      <c r="AY229" s="18" t="s">
        <v>199</v>
      </c>
      <c r="BE229" s="232">
        <f>IF(N229="základní",J229,0)</f>
        <v>0</v>
      </c>
      <c r="BF229" s="232">
        <f>IF(N229="snížená",J229,0)</f>
        <v>0</v>
      </c>
      <c r="BG229" s="232">
        <f>IF(N229="zákl. přenesená",J229,0)</f>
        <v>0</v>
      </c>
      <c r="BH229" s="232">
        <f>IF(N229="sníž. přenesená",J229,0)</f>
        <v>0</v>
      </c>
      <c r="BI229" s="232">
        <f>IF(N229="nulová",J229,0)</f>
        <v>0</v>
      </c>
      <c r="BJ229" s="18" t="s">
        <v>85</v>
      </c>
      <c r="BK229" s="232">
        <f>ROUND(I229*H229,2)</f>
        <v>0</v>
      </c>
      <c r="BL229" s="18" t="s">
        <v>313</v>
      </c>
      <c r="BM229" s="231" t="s">
        <v>1543</v>
      </c>
    </row>
    <row r="230" s="2" customFormat="1" ht="24.15" customHeight="1">
      <c r="A230" s="39"/>
      <c r="B230" s="40"/>
      <c r="C230" s="220" t="s">
        <v>398</v>
      </c>
      <c r="D230" s="220" t="s">
        <v>202</v>
      </c>
      <c r="E230" s="221" t="s">
        <v>417</v>
      </c>
      <c r="F230" s="222" t="s">
        <v>418</v>
      </c>
      <c r="G230" s="223" t="s">
        <v>248</v>
      </c>
      <c r="H230" s="224">
        <v>1</v>
      </c>
      <c r="I230" s="225"/>
      <c r="J230" s="226">
        <f>ROUND(I230*H230,2)</f>
        <v>0</v>
      </c>
      <c r="K230" s="222" t="s">
        <v>206</v>
      </c>
      <c r="L230" s="45"/>
      <c r="M230" s="227" t="s">
        <v>1</v>
      </c>
      <c r="N230" s="228" t="s">
        <v>42</v>
      </c>
      <c r="O230" s="92"/>
      <c r="P230" s="229">
        <f>O230*H230</f>
        <v>0</v>
      </c>
      <c r="Q230" s="229">
        <v>0.00023000000000000001</v>
      </c>
      <c r="R230" s="229">
        <f>Q230*H230</f>
        <v>0.00023000000000000001</v>
      </c>
      <c r="S230" s="229">
        <v>0</v>
      </c>
      <c r="T230" s="230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31" t="s">
        <v>313</v>
      </c>
      <c r="AT230" s="231" t="s">
        <v>202</v>
      </c>
      <c r="AU230" s="231" t="s">
        <v>87</v>
      </c>
      <c r="AY230" s="18" t="s">
        <v>199</v>
      </c>
      <c r="BE230" s="232">
        <f>IF(N230="základní",J230,0)</f>
        <v>0</v>
      </c>
      <c r="BF230" s="232">
        <f>IF(N230="snížená",J230,0)</f>
        <v>0</v>
      </c>
      <c r="BG230" s="232">
        <f>IF(N230="zákl. přenesená",J230,0)</f>
        <v>0</v>
      </c>
      <c r="BH230" s="232">
        <f>IF(N230="sníž. přenesená",J230,0)</f>
        <v>0</v>
      </c>
      <c r="BI230" s="232">
        <f>IF(N230="nulová",J230,0)</f>
        <v>0</v>
      </c>
      <c r="BJ230" s="18" t="s">
        <v>85</v>
      </c>
      <c r="BK230" s="232">
        <f>ROUND(I230*H230,2)</f>
        <v>0</v>
      </c>
      <c r="BL230" s="18" t="s">
        <v>313</v>
      </c>
      <c r="BM230" s="231" t="s">
        <v>1544</v>
      </c>
    </row>
    <row r="231" s="13" customFormat="1">
      <c r="A231" s="13"/>
      <c r="B231" s="233"/>
      <c r="C231" s="234"/>
      <c r="D231" s="235" t="s">
        <v>209</v>
      </c>
      <c r="E231" s="236" t="s">
        <v>1</v>
      </c>
      <c r="F231" s="237" t="s">
        <v>1521</v>
      </c>
      <c r="G231" s="234"/>
      <c r="H231" s="236" t="s">
        <v>1</v>
      </c>
      <c r="I231" s="238"/>
      <c r="J231" s="234"/>
      <c r="K231" s="234"/>
      <c r="L231" s="239"/>
      <c r="M231" s="240"/>
      <c r="N231" s="241"/>
      <c r="O231" s="241"/>
      <c r="P231" s="241"/>
      <c r="Q231" s="241"/>
      <c r="R231" s="241"/>
      <c r="S231" s="241"/>
      <c r="T231" s="242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3" t="s">
        <v>209</v>
      </c>
      <c r="AU231" s="243" t="s">
        <v>87</v>
      </c>
      <c r="AV231" s="13" t="s">
        <v>85</v>
      </c>
      <c r="AW231" s="13" t="s">
        <v>33</v>
      </c>
      <c r="AX231" s="13" t="s">
        <v>77</v>
      </c>
      <c r="AY231" s="243" t="s">
        <v>199</v>
      </c>
    </row>
    <row r="232" s="14" customFormat="1">
      <c r="A232" s="14"/>
      <c r="B232" s="244"/>
      <c r="C232" s="245"/>
      <c r="D232" s="235" t="s">
        <v>209</v>
      </c>
      <c r="E232" s="246" t="s">
        <v>1</v>
      </c>
      <c r="F232" s="247" t="s">
        <v>85</v>
      </c>
      <c r="G232" s="245"/>
      <c r="H232" s="248">
        <v>1</v>
      </c>
      <c r="I232" s="249"/>
      <c r="J232" s="245"/>
      <c r="K232" s="245"/>
      <c r="L232" s="250"/>
      <c r="M232" s="251"/>
      <c r="N232" s="252"/>
      <c r="O232" s="252"/>
      <c r="P232" s="252"/>
      <c r="Q232" s="252"/>
      <c r="R232" s="252"/>
      <c r="S232" s="252"/>
      <c r="T232" s="253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54" t="s">
        <v>209</v>
      </c>
      <c r="AU232" s="254" t="s">
        <v>87</v>
      </c>
      <c r="AV232" s="14" t="s">
        <v>87</v>
      </c>
      <c r="AW232" s="14" t="s">
        <v>33</v>
      </c>
      <c r="AX232" s="14" t="s">
        <v>85</v>
      </c>
      <c r="AY232" s="254" t="s">
        <v>199</v>
      </c>
    </row>
    <row r="233" s="2" customFormat="1" ht="33" customHeight="1">
      <c r="A233" s="39"/>
      <c r="B233" s="40"/>
      <c r="C233" s="220" t="s">
        <v>403</v>
      </c>
      <c r="D233" s="220" t="s">
        <v>202</v>
      </c>
      <c r="E233" s="221" t="s">
        <v>427</v>
      </c>
      <c r="F233" s="222" t="s">
        <v>428</v>
      </c>
      <c r="G233" s="223" t="s">
        <v>242</v>
      </c>
      <c r="H233" s="224">
        <v>30</v>
      </c>
      <c r="I233" s="225"/>
      <c r="J233" s="226">
        <f>ROUND(I233*H233,2)</f>
        <v>0</v>
      </c>
      <c r="K233" s="222" t="s">
        <v>206</v>
      </c>
      <c r="L233" s="45"/>
      <c r="M233" s="227" t="s">
        <v>1</v>
      </c>
      <c r="N233" s="228" t="s">
        <v>42</v>
      </c>
      <c r="O233" s="92"/>
      <c r="P233" s="229">
        <f>O233*H233</f>
        <v>0</v>
      </c>
      <c r="Q233" s="229">
        <v>1.0000000000000001E-05</v>
      </c>
      <c r="R233" s="229">
        <f>Q233*H233</f>
        <v>0.00030000000000000003</v>
      </c>
      <c r="S233" s="229">
        <v>0</v>
      </c>
      <c r="T233" s="230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31" t="s">
        <v>313</v>
      </c>
      <c r="AT233" s="231" t="s">
        <v>202</v>
      </c>
      <c r="AU233" s="231" t="s">
        <v>87</v>
      </c>
      <c r="AY233" s="18" t="s">
        <v>199</v>
      </c>
      <c r="BE233" s="232">
        <f>IF(N233="základní",J233,0)</f>
        <v>0</v>
      </c>
      <c r="BF233" s="232">
        <f>IF(N233="snížená",J233,0)</f>
        <v>0</v>
      </c>
      <c r="BG233" s="232">
        <f>IF(N233="zákl. přenesená",J233,0)</f>
        <v>0</v>
      </c>
      <c r="BH233" s="232">
        <f>IF(N233="sníž. přenesená",J233,0)</f>
        <v>0</v>
      </c>
      <c r="BI233" s="232">
        <f>IF(N233="nulová",J233,0)</f>
        <v>0</v>
      </c>
      <c r="BJ233" s="18" t="s">
        <v>85</v>
      </c>
      <c r="BK233" s="232">
        <f>ROUND(I233*H233,2)</f>
        <v>0</v>
      </c>
      <c r="BL233" s="18" t="s">
        <v>313</v>
      </c>
      <c r="BM233" s="231" t="s">
        <v>1545</v>
      </c>
    </row>
    <row r="234" s="2" customFormat="1" ht="37.8" customHeight="1">
      <c r="A234" s="39"/>
      <c r="B234" s="40"/>
      <c r="C234" s="220" t="s">
        <v>410</v>
      </c>
      <c r="D234" s="220" t="s">
        <v>202</v>
      </c>
      <c r="E234" s="221" t="s">
        <v>1546</v>
      </c>
      <c r="F234" s="222" t="s">
        <v>1547</v>
      </c>
      <c r="G234" s="223" t="s">
        <v>242</v>
      </c>
      <c r="H234" s="224">
        <v>30</v>
      </c>
      <c r="I234" s="225"/>
      <c r="J234" s="226">
        <f>ROUND(I234*H234,2)</f>
        <v>0</v>
      </c>
      <c r="K234" s="222" t="s">
        <v>206</v>
      </c>
      <c r="L234" s="45"/>
      <c r="M234" s="227" t="s">
        <v>1</v>
      </c>
      <c r="N234" s="228" t="s">
        <v>42</v>
      </c>
      <c r="O234" s="92"/>
      <c r="P234" s="229">
        <f>O234*H234</f>
        <v>0</v>
      </c>
      <c r="Q234" s="229">
        <v>2.0000000000000002E-05</v>
      </c>
      <c r="R234" s="229">
        <f>Q234*H234</f>
        <v>0.00060000000000000006</v>
      </c>
      <c r="S234" s="229">
        <v>0</v>
      </c>
      <c r="T234" s="230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31" t="s">
        <v>313</v>
      </c>
      <c r="AT234" s="231" t="s">
        <v>202</v>
      </c>
      <c r="AU234" s="231" t="s">
        <v>87</v>
      </c>
      <c r="AY234" s="18" t="s">
        <v>199</v>
      </c>
      <c r="BE234" s="232">
        <f>IF(N234="základní",J234,0)</f>
        <v>0</v>
      </c>
      <c r="BF234" s="232">
        <f>IF(N234="snížená",J234,0)</f>
        <v>0</v>
      </c>
      <c r="BG234" s="232">
        <f>IF(N234="zákl. přenesená",J234,0)</f>
        <v>0</v>
      </c>
      <c r="BH234" s="232">
        <f>IF(N234="sníž. přenesená",J234,0)</f>
        <v>0</v>
      </c>
      <c r="BI234" s="232">
        <f>IF(N234="nulová",J234,0)</f>
        <v>0</v>
      </c>
      <c r="BJ234" s="18" t="s">
        <v>85</v>
      </c>
      <c r="BK234" s="232">
        <f>ROUND(I234*H234,2)</f>
        <v>0</v>
      </c>
      <c r="BL234" s="18" t="s">
        <v>313</v>
      </c>
      <c r="BM234" s="231" t="s">
        <v>1548</v>
      </c>
    </row>
    <row r="235" s="2" customFormat="1" ht="44.25" customHeight="1">
      <c r="A235" s="39"/>
      <c r="B235" s="40"/>
      <c r="C235" s="220" t="s">
        <v>416</v>
      </c>
      <c r="D235" s="220" t="s">
        <v>202</v>
      </c>
      <c r="E235" s="221" t="s">
        <v>1549</v>
      </c>
      <c r="F235" s="222" t="s">
        <v>1550</v>
      </c>
      <c r="G235" s="223" t="s">
        <v>308</v>
      </c>
      <c r="H235" s="224">
        <v>0.025999999999999999</v>
      </c>
      <c r="I235" s="225"/>
      <c r="J235" s="226">
        <f>ROUND(I235*H235,2)</f>
        <v>0</v>
      </c>
      <c r="K235" s="222" t="s">
        <v>206</v>
      </c>
      <c r="L235" s="45"/>
      <c r="M235" s="227" t="s">
        <v>1</v>
      </c>
      <c r="N235" s="228" t="s">
        <v>42</v>
      </c>
      <c r="O235" s="92"/>
      <c r="P235" s="229">
        <f>O235*H235</f>
        <v>0</v>
      </c>
      <c r="Q235" s="229">
        <v>0</v>
      </c>
      <c r="R235" s="229">
        <f>Q235*H235</f>
        <v>0</v>
      </c>
      <c r="S235" s="229">
        <v>0</v>
      </c>
      <c r="T235" s="230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31" t="s">
        <v>313</v>
      </c>
      <c r="AT235" s="231" t="s">
        <v>202</v>
      </c>
      <c r="AU235" s="231" t="s">
        <v>87</v>
      </c>
      <c r="AY235" s="18" t="s">
        <v>199</v>
      </c>
      <c r="BE235" s="232">
        <f>IF(N235="základní",J235,0)</f>
        <v>0</v>
      </c>
      <c r="BF235" s="232">
        <f>IF(N235="snížená",J235,0)</f>
        <v>0</v>
      </c>
      <c r="BG235" s="232">
        <f>IF(N235="zákl. přenesená",J235,0)</f>
        <v>0</v>
      </c>
      <c r="BH235" s="232">
        <f>IF(N235="sníž. přenesená",J235,0)</f>
        <v>0</v>
      </c>
      <c r="BI235" s="232">
        <f>IF(N235="nulová",J235,0)</f>
        <v>0</v>
      </c>
      <c r="BJ235" s="18" t="s">
        <v>85</v>
      </c>
      <c r="BK235" s="232">
        <f>ROUND(I235*H235,2)</f>
        <v>0</v>
      </c>
      <c r="BL235" s="18" t="s">
        <v>313</v>
      </c>
      <c r="BM235" s="231" t="s">
        <v>1551</v>
      </c>
    </row>
    <row r="236" s="12" customFormat="1" ht="22.8" customHeight="1">
      <c r="A236" s="12"/>
      <c r="B236" s="204"/>
      <c r="C236" s="205"/>
      <c r="D236" s="206" t="s">
        <v>76</v>
      </c>
      <c r="E236" s="218" t="s">
        <v>442</v>
      </c>
      <c r="F236" s="218" t="s">
        <v>443</v>
      </c>
      <c r="G236" s="205"/>
      <c r="H236" s="205"/>
      <c r="I236" s="208"/>
      <c r="J236" s="219">
        <f>BK236</f>
        <v>0</v>
      </c>
      <c r="K236" s="205"/>
      <c r="L236" s="210"/>
      <c r="M236" s="211"/>
      <c r="N236" s="212"/>
      <c r="O236" s="212"/>
      <c r="P236" s="213">
        <f>SUM(P237:P243)</f>
        <v>0</v>
      </c>
      <c r="Q236" s="212"/>
      <c r="R236" s="213">
        <f>SUM(R237:R243)</f>
        <v>0.017389999999999999</v>
      </c>
      <c r="S236" s="212"/>
      <c r="T236" s="214">
        <f>SUM(T237:T243)</f>
        <v>0</v>
      </c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R236" s="215" t="s">
        <v>87</v>
      </c>
      <c r="AT236" s="216" t="s">
        <v>76</v>
      </c>
      <c r="AU236" s="216" t="s">
        <v>85</v>
      </c>
      <c r="AY236" s="215" t="s">
        <v>199</v>
      </c>
      <c r="BK236" s="217">
        <f>SUM(BK237:BK243)</f>
        <v>0</v>
      </c>
    </row>
    <row r="237" s="2" customFormat="1" ht="37.8" customHeight="1">
      <c r="A237" s="39"/>
      <c r="B237" s="40"/>
      <c r="C237" s="220" t="s">
        <v>422</v>
      </c>
      <c r="D237" s="220" t="s">
        <v>202</v>
      </c>
      <c r="E237" s="221" t="s">
        <v>445</v>
      </c>
      <c r="F237" s="222" t="s">
        <v>446</v>
      </c>
      <c r="G237" s="223" t="s">
        <v>393</v>
      </c>
      <c r="H237" s="224">
        <v>1</v>
      </c>
      <c r="I237" s="225"/>
      <c r="J237" s="226">
        <f>ROUND(I237*H237,2)</f>
        <v>0</v>
      </c>
      <c r="K237" s="222" t="s">
        <v>206</v>
      </c>
      <c r="L237" s="45"/>
      <c r="M237" s="227" t="s">
        <v>1</v>
      </c>
      <c r="N237" s="228" t="s">
        <v>42</v>
      </c>
      <c r="O237" s="92"/>
      <c r="P237" s="229">
        <f>O237*H237</f>
        <v>0</v>
      </c>
      <c r="Q237" s="229">
        <v>0.0049300000000000004</v>
      </c>
      <c r="R237" s="229">
        <f>Q237*H237</f>
        <v>0.0049300000000000004</v>
      </c>
      <c r="S237" s="229">
        <v>0</v>
      </c>
      <c r="T237" s="230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31" t="s">
        <v>313</v>
      </c>
      <c r="AT237" s="231" t="s">
        <v>202</v>
      </c>
      <c r="AU237" s="231" t="s">
        <v>87</v>
      </c>
      <c r="AY237" s="18" t="s">
        <v>199</v>
      </c>
      <c r="BE237" s="232">
        <f>IF(N237="základní",J237,0)</f>
        <v>0</v>
      </c>
      <c r="BF237" s="232">
        <f>IF(N237="snížená",J237,0)</f>
        <v>0</v>
      </c>
      <c r="BG237" s="232">
        <f>IF(N237="zákl. přenesená",J237,0)</f>
        <v>0</v>
      </c>
      <c r="BH237" s="232">
        <f>IF(N237="sníž. přenesená",J237,0)</f>
        <v>0</v>
      </c>
      <c r="BI237" s="232">
        <f>IF(N237="nulová",J237,0)</f>
        <v>0</v>
      </c>
      <c r="BJ237" s="18" t="s">
        <v>85</v>
      </c>
      <c r="BK237" s="232">
        <f>ROUND(I237*H237,2)</f>
        <v>0</v>
      </c>
      <c r="BL237" s="18" t="s">
        <v>313</v>
      </c>
      <c r="BM237" s="231" t="s">
        <v>1552</v>
      </c>
    </row>
    <row r="238" s="2" customFormat="1" ht="44.25" customHeight="1">
      <c r="A238" s="39"/>
      <c r="B238" s="40"/>
      <c r="C238" s="220" t="s">
        <v>426</v>
      </c>
      <c r="D238" s="220" t="s">
        <v>202</v>
      </c>
      <c r="E238" s="221" t="s">
        <v>1553</v>
      </c>
      <c r="F238" s="222" t="s">
        <v>1554</v>
      </c>
      <c r="G238" s="223" t="s">
        <v>393</v>
      </c>
      <c r="H238" s="224">
        <v>1</v>
      </c>
      <c r="I238" s="225"/>
      <c r="J238" s="226">
        <f>ROUND(I238*H238,2)</f>
        <v>0</v>
      </c>
      <c r="K238" s="222" t="s">
        <v>206</v>
      </c>
      <c r="L238" s="45"/>
      <c r="M238" s="227" t="s">
        <v>1</v>
      </c>
      <c r="N238" s="228" t="s">
        <v>42</v>
      </c>
      <c r="O238" s="92"/>
      <c r="P238" s="229">
        <f>O238*H238</f>
        <v>0</v>
      </c>
      <c r="Q238" s="229">
        <v>0.010659999999999999</v>
      </c>
      <c r="R238" s="229">
        <f>Q238*H238</f>
        <v>0.010659999999999999</v>
      </c>
      <c r="S238" s="229">
        <v>0</v>
      </c>
      <c r="T238" s="230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31" t="s">
        <v>313</v>
      </c>
      <c r="AT238" s="231" t="s">
        <v>202</v>
      </c>
      <c r="AU238" s="231" t="s">
        <v>87</v>
      </c>
      <c r="AY238" s="18" t="s">
        <v>199</v>
      </c>
      <c r="BE238" s="232">
        <f>IF(N238="základní",J238,0)</f>
        <v>0</v>
      </c>
      <c r="BF238" s="232">
        <f>IF(N238="snížená",J238,0)</f>
        <v>0</v>
      </c>
      <c r="BG238" s="232">
        <f>IF(N238="zákl. přenesená",J238,0)</f>
        <v>0</v>
      </c>
      <c r="BH238" s="232">
        <f>IF(N238="sníž. přenesená",J238,0)</f>
        <v>0</v>
      </c>
      <c r="BI238" s="232">
        <f>IF(N238="nulová",J238,0)</f>
        <v>0</v>
      </c>
      <c r="BJ238" s="18" t="s">
        <v>85</v>
      </c>
      <c r="BK238" s="232">
        <f>ROUND(I238*H238,2)</f>
        <v>0</v>
      </c>
      <c r="BL238" s="18" t="s">
        <v>313</v>
      </c>
      <c r="BM238" s="231" t="s">
        <v>1555</v>
      </c>
    </row>
    <row r="239" s="13" customFormat="1">
      <c r="A239" s="13"/>
      <c r="B239" s="233"/>
      <c r="C239" s="234"/>
      <c r="D239" s="235" t="s">
        <v>209</v>
      </c>
      <c r="E239" s="236" t="s">
        <v>1</v>
      </c>
      <c r="F239" s="237" t="s">
        <v>1556</v>
      </c>
      <c r="G239" s="234"/>
      <c r="H239" s="236" t="s">
        <v>1</v>
      </c>
      <c r="I239" s="238"/>
      <c r="J239" s="234"/>
      <c r="K239" s="234"/>
      <c r="L239" s="239"/>
      <c r="M239" s="240"/>
      <c r="N239" s="241"/>
      <c r="O239" s="241"/>
      <c r="P239" s="241"/>
      <c r="Q239" s="241"/>
      <c r="R239" s="241"/>
      <c r="S239" s="241"/>
      <c r="T239" s="242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3" t="s">
        <v>209</v>
      </c>
      <c r="AU239" s="243" t="s">
        <v>87</v>
      </c>
      <c r="AV239" s="13" t="s">
        <v>85</v>
      </c>
      <c r="AW239" s="13" t="s">
        <v>33</v>
      </c>
      <c r="AX239" s="13" t="s">
        <v>77</v>
      </c>
      <c r="AY239" s="243" t="s">
        <v>199</v>
      </c>
    </row>
    <row r="240" s="14" customFormat="1">
      <c r="A240" s="14"/>
      <c r="B240" s="244"/>
      <c r="C240" s="245"/>
      <c r="D240" s="235" t="s">
        <v>209</v>
      </c>
      <c r="E240" s="246" t="s">
        <v>1</v>
      </c>
      <c r="F240" s="247" t="s">
        <v>85</v>
      </c>
      <c r="G240" s="245"/>
      <c r="H240" s="248">
        <v>1</v>
      </c>
      <c r="I240" s="249"/>
      <c r="J240" s="245"/>
      <c r="K240" s="245"/>
      <c r="L240" s="250"/>
      <c r="M240" s="251"/>
      <c r="N240" s="252"/>
      <c r="O240" s="252"/>
      <c r="P240" s="252"/>
      <c r="Q240" s="252"/>
      <c r="R240" s="252"/>
      <c r="S240" s="252"/>
      <c r="T240" s="253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54" t="s">
        <v>209</v>
      </c>
      <c r="AU240" s="254" t="s">
        <v>87</v>
      </c>
      <c r="AV240" s="14" t="s">
        <v>87</v>
      </c>
      <c r="AW240" s="14" t="s">
        <v>33</v>
      </c>
      <c r="AX240" s="14" t="s">
        <v>85</v>
      </c>
      <c r="AY240" s="254" t="s">
        <v>199</v>
      </c>
    </row>
    <row r="241" s="2" customFormat="1" ht="24.15" customHeight="1">
      <c r="A241" s="39"/>
      <c r="B241" s="40"/>
      <c r="C241" s="220" t="s">
        <v>430</v>
      </c>
      <c r="D241" s="220" t="s">
        <v>202</v>
      </c>
      <c r="E241" s="221" t="s">
        <v>1557</v>
      </c>
      <c r="F241" s="222" t="s">
        <v>1558</v>
      </c>
      <c r="G241" s="223" t="s">
        <v>393</v>
      </c>
      <c r="H241" s="224">
        <v>1</v>
      </c>
      <c r="I241" s="225"/>
      <c r="J241" s="226">
        <f>ROUND(I241*H241,2)</f>
        <v>0</v>
      </c>
      <c r="K241" s="222" t="s">
        <v>206</v>
      </c>
      <c r="L241" s="45"/>
      <c r="M241" s="227" t="s">
        <v>1</v>
      </c>
      <c r="N241" s="228" t="s">
        <v>42</v>
      </c>
      <c r="O241" s="92"/>
      <c r="P241" s="229">
        <f>O241*H241</f>
        <v>0</v>
      </c>
      <c r="Q241" s="229">
        <v>0.0018</v>
      </c>
      <c r="R241" s="229">
        <f>Q241*H241</f>
        <v>0.0018</v>
      </c>
      <c r="S241" s="229">
        <v>0</v>
      </c>
      <c r="T241" s="230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31" t="s">
        <v>313</v>
      </c>
      <c r="AT241" s="231" t="s">
        <v>202</v>
      </c>
      <c r="AU241" s="231" t="s">
        <v>87</v>
      </c>
      <c r="AY241" s="18" t="s">
        <v>199</v>
      </c>
      <c r="BE241" s="232">
        <f>IF(N241="základní",J241,0)</f>
        <v>0</v>
      </c>
      <c r="BF241" s="232">
        <f>IF(N241="snížená",J241,0)</f>
        <v>0</v>
      </c>
      <c r="BG241" s="232">
        <f>IF(N241="zákl. přenesená",J241,0)</f>
        <v>0</v>
      </c>
      <c r="BH241" s="232">
        <f>IF(N241="sníž. přenesená",J241,0)</f>
        <v>0</v>
      </c>
      <c r="BI241" s="232">
        <f>IF(N241="nulová",J241,0)</f>
        <v>0</v>
      </c>
      <c r="BJ241" s="18" t="s">
        <v>85</v>
      </c>
      <c r="BK241" s="232">
        <f>ROUND(I241*H241,2)</f>
        <v>0</v>
      </c>
      <c r="BL241" s="18" t="s">
        <v>313</v>
      </c>
      <c r="BM241" s="231" t="s">
        <v>1559</v>
      </c>
    </row>
    <row r="242" s="2" customFormat="1" ht="49.05" customHeight="1">
      <c r="A242" s="39"/>
      <c r="B242" s="40"/>
      <c r="C242" s="220" t="s">
        <v>434</v>
      </c>
      <c r="D242" s="220" t="s">
        <v>202</v>
      </c>
      <c r="E242" s="221" t="s">
        <v>1560</v>
      </c>
      <c r="F242" s="222" t="s">
        <v>1561</v>
      </c>
      <c r="G242" s="223" t="s">
        <v>308</v>
      </c>
      <c r="H242" s="224">
        <v>0.017000000000000001</v>
      </c>
      <c r="I242" s="225"/>
      <c r="J242" s="226">
        <f>ROUND(I242*H242,2)</f>
        <v>0</v>
      </c>
      <c r="K242" s="222" t="s">
        <v>206</v>
      </c>
      <c r="L242" s="45"/>
      <c r="M242" s="227" t="s">
        <v>1</v>
      </c>
      <c r="N242" s="228" t="s">
        <v>42</v>
      </c>
      <c r="O242" s="92"/>
      <c r="P242" s="229">
        <f>O242*H242</f>
        <v>0</v>
      </c>
      <c r="Q242" s="229">
        <v>0</v>
      </c>
      <c r="R242" s="229">
        <f>Q242*H242</f>
        <v>0</v>
      </c>
      <c r="S242" s="229">
        <v>0</v>
      </c>
      <c r="T242" s="230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31" t="s">
        <v>313</v>
      </c>
      <c r="AT242" s="231" t="s">
        <v>202</v>
      </c>
      <c r="AU242" s="231" t="s">
        <v>87</v>
      </c>
      <c r="AY242" s="18" t="s">
        <v>199</v>
      </c>
      <c r="BE242" s="232">
        <f>IF(N242="základní",J242,0)</f>
        <v>0</v>
      </c>
      <c r="BF242" s="232">
        <f>IF(N242="snížená",J242,0)</f>
        <v>0</v>
      </c>
      <c r="BG242" s="232">
        <f>IF(N242="zákl. přenesená",J242,0)</f>
        <v>0</v>
      </c>
      <c r="BH242" s="232">
        <f>IF(N242="sníž. přenesená",J242,0)</f>
        <v>0</v>
      </c>
      <c r="BI242" s="232">
        <f>IF(N242="nulová",J242,0)</f>
        <v>0</v>
      </c>
      <c r="BJ242" s="18" t="s">
        <v>85</v>
      </c>
      <c r="BK242" s="232">
        <f>ROUND(I242*H242,2)</f>
        <v>0</v>
      </c>
      <c r="BL242" s="18" t="s">
        <v>313</v>
      </c>
      <c r="BM242" s="231" t="s">
        <v>1562</v>
      </c>
    </row>
    <row r="243" s="2" customFormat="1" ht="49.05" customHeight="1">
      <c r="A243" s="39"/>
      <c r="B243" s="40"/>
      <c r="C243" s="220" t="s">
        <v>438</v>
      </c>
      <c r="D243" s="220" t="s">
        <v>202</v>
      </c>
      <c r="E243" s="221" t="s">
        <v>1563</v>
      </c>
      <c r="F243" s="222" t="s">
        <v>1564</v>
      </c>
      <c r="G243" s="223" t="s">
        <v>308</v>
      </c>
      <c r="H243" s="224">
        <v>0.017000000000000001</v>
      </c>
      <c r="I243" s="225"/>
      <c r="J243" s="226">
        <f>ROUND(I243*H243,2)</f>
        <v>0</v>
      </c>
      <c r="K243" s="222" t="s">
        <v>206</v>
      </c>
      <c r="L243" s="45"/>
      <c r="M243" s="227" t="s">
        <v>1</v>
      </c>
      <c r="N243" s="228" t="s">
        <v>42</v>
      </c>
      <c r="O243" s="92"/>
      <c r="P243" s="229">
        <f>O243*H243</f>
        <v>0</v>
      </c>
      <c r="Q243" s="229">
        <v>0</v>
      </c>
      <c r="R243" s="229">
        <f>Q243*H243</f>
        <v>0</v>
      </c>
      <c r="S243" s="229">
        <v>0</v>
      </c>
      <c r="T243" s="230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31" t="s">
        <v>313</v>
      </c>
      <c r="AT243" s="231" t="s">
        <v>202</v>
      </c>
      <c r="AU243" s="231" t="s">
        <v>87</v>
      </c>
      <c r="AY243" s="18" t="s">
        <v>199</v>
      </c>
      <c r="BE243" s="232">
        <f>IF(N243="základní",J243,0)</f>
        <v>0</v>
      </c>
      <c r="BF243" s="232">
        <f>IF(N243="snížená",J243,0)</f>
        <v>0</v>
      </c>
      <c r="BG243" s="232">
        <f>IF(N243="zákl. přenesená",J243,0)</f>
        <v>0</v>
      </c>
      <c r="BH243" s="232">
        <f>IF(N243="sníž. přenesená",J243,0)</f>
        <v>0</v>
      </c>
      <c r="BI243" s="232">
        <f>IF(N243="nulová",J243,0)</f>
        <v>0</v>
      </c>
      <c r="BJ243" s="18" t="s">
        <v>85</v>
      </c>
      <c r="BK243" s="232">
        <f>ROUND(I243*H243,2)</f>
        <v>0</v>
      </c>
      <c r="BL243" s="18" t="s">
        <v>313</v>
      </c>
      <c r="BM243" s="231" t="s">
        <v>1565</v>
      </c>
    </row>
    <row r="244" s="12" customFormat="1" ht="22.8" customHeight="1">
      <c r="A244" s="12"/>
      <c r="B244" s="204"/>
      <c r="C244" s="205"/>
      <c r="D244" s="206" t="s">
        <v>76</v>
      </c>
      <c r="E244" s="218" t="s">
        <v>1103</v>
      </c>
      <c r="F244" s="218" t="s">
        <v>1104</v>
      </c>
      <c r="G244" s="205"/>
      <c r="H244" s="205"/>
      <c r="I244" s="208"/>
      <c r="J244" s="219">
        <f>BK244</f>
        <v>0</v>
      </c>
      <c r="K244" s="205"/>
      <c r="L244" s="210"/>
      <c r="M244" s="211"/>
      <c r="N244" s="212"/>
      <c r="O244" s="212"/>
      <c r="P244" s="213">
        <f>SUM(P245:P247)</f>
        <v>0</v>
      </c>
      <c r="Q244" s="212"/>
      <c r="R244" s="213">
        <f>SUM(R245:R247)</f>
        <v>0.0054809999999999998</v>
      </c>
      <c r="S244" s="212"/>
      <c r="T244" s="214">
        <f>SUM(T245:T247)</f>
        <v>0</v>
      </c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R244" s="215" t="s">
        <v>87</v>
      </c>
      <c r="AT244" s="216" t="s">
        <v>76</v>
      </c>
      <c r="AU244" s="216" t="s">
        <v>85</v>
      </c>
      <c r="AY244" s="215" t="s">
        <v>199</v>
      </c>
      <c r="BK244" s="217">
        <f>SUM(BK245:BK247)</f>
        <v>0</v>
      </c>
    </row>
    <row r="245" s="2" customFormat="1" ht="16.5" customHeight="1">
      <c r="A245" s="39"/>
      <c r="B245" s="40"/>
      <c r="C245" s="220" t="s">
        <v>444</v>
      </c>
      <c r="D245" s="220" t="s">
        <v>202</v>
      </c>
      <c r="E245" s="221" t="s">
        <v>1566</v>
      </c>
      <c r="F245" s="222" t="s">
        <v>1567</v>
      </c>
      <c r="G245" s="223" t="s">
        <v>242</v>
      </c>
      <c r="H245" s="224">
        <v>6</v>
      </c>
      <c r="I245" s="225"/>
      <c r="J245" s="226">
        <f>ROUND(I245*H245,2)</f>
        <v>0</v>
      </c>
      <c r="K245" s="222" t="s">
        <v>206</v>
      </c>
      <c r="L245" s="45"/>
      <c r="M245" s="227" t="s">
        <v>1</v>
      </c>
      <c r="N245" s="228" t="s">
        <v>42</v>
      </c>
      <c r="O245" s="92"/>
      <c r="P245" s="229">
        <f>O245*H245</f>
        <v>0</v>
      </c>
      <c r="Q245" s="229">
        <v>0</v>
      </c>
      <c r="R245" s="229">
        <f>Q245*H245</f>
        <v>0</v>
      </c>
      <c r="S245" s="229">
        <v>0</v>
      </c>
      <c r="T245" s="230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31" t="s">
        <v>313</v>
      </c>
      <c r="AT245" s="231" t="s">
        <v>202</v>
      </c>
      <c r="AU245" s="231" t="s">
        <v>87</v>
      </c>
      <c r="AY245" s="18" t="s">
        <v>199</v>
      </c>
      <c r="BE245" s="232">
        <f>IF(N245="základní",J245,0)</f>
        <v>0</v>
      </c>
      <c r="BF245" s="232">
        <f>IF(N245="snížená",J245,0)</f>
        <v>0</v>
      </c>
      <c r="BG245" s="232">
        <f>IF(N245="zákl. přenesená",J245,0)</f>
        <v>0</v>
      </c>
      <c r="BH245" s="232">
        <f>IF(N245="sníž. přenesená",J245,0)</f>
        <v>0</v>
      </c>
      <c r="BI245" s="232">
        <f>IF(N245="nulová",J245,0)</f>
        <v>0</v>
      </c>
      <c r="BJ245" s="18" t="s">
        <v>85</v>
      </c>
      <c r="BK245" s="232">
        <f>ROUND(I245*H245,2)</f>
        <v>0</v>
      </c>
      <c r="BL245" s="18" t="s">
        <v>313</v>
      </c>
      <c r="BM245" s="231" t="s">
        <v>1568</v>
      </c>
    </row>
    <row r="246" s="2" customFormat="1" ht="16.5" customHeight="1">
      <c r="A246" s="39"/>
      <c r="B246" s="40"/>
      <c r="C246" s="255" t="s">
        <v>449</v>
      </c>
      <c r="D246" s="255" t="s">
        <v>252</v>
      </c>
      <c r="E246" s="256" t="s">
        <v>1569</v>
      </c>
      <c r="F246" s="257" t="s">
        <v>1570</v>
      </c>
      <c r="G246" s="258" t="s">
        <v>242</v>
      </c>
      <c r="H246" s="259">
        <v>6.2999999999999998</v>
      </c>
      <c r="I246" s="260"/>
      <c r="J246" s="261">
        <f>ROUND(I246*H246,2)</f>
        <v>0</v>
      </c>
      <c r="K246" s="257" t="s">
        <v>1</v>
      </c>
      <c r="L246" s="262"/>
      <c r="M246" s="263" t="s">
        <v>1</v>
      </c>
      <c r="N246" s="264" t="s">
        <v>42</v>
      </c>
      <c r="O246" s="92"/>
      <c r="P246" s="229">
        <f>O246*H246</f>
        <v>0</v>
      </c>
      <c r="Q246" s="229">
        <v>0.00087000000000000001</v>
      </c>
      <c r="R246" s="229">
        <f>Q246*H246</f>
        <v>0.0054809999999999998</v>
      </c>
      <c r="S246" s="229">
        <v>0</v>
      </c>
      <c r="T246" s="230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31" t="s">
        <v>383</v>
      </c>
      <c r="AT246" s="231" t="s">
        <v>252</v>
      </c>
      <c r="AU246" s="231" t="s">
        <v>87</v>
      </c>
      <c r="AY246" s="18" t="s">
        <v>199</v>
      </c>
      <c r="BE246" s="232">
        <f>IF(N246="základní",J246,0)</f>
        <v>0</v>
      </c>
      <c r="BF246" s="232">
        <f>IF(N246="snížená",J246,0)</f>
        <v>0</v>
      </c>
      <c r="BG246" s="232">
        <f>IF(N246="zákl. přenesená",J246,0)</f>
        <v>0</v>
      </c>
      <c r="BH246" s="232">
        <f>IF(N246="sníž. přenesená",J246,0)</f>
        <v>0</v>
      </c>
      <c r="BI246" s="232">
        <f>IF(N246="nulová",J246,0)</f>
        <v>0</v>
      </c>
      <c r="BJ246" s="18" t="s">
        <v>85</v>
      </c>
      <c r="BK246" s="232">
        <f>ROUND(I246*H246,2)</f>
        <v>0</v>
      </c>
      <c r="BL246" s="18" t="s">
        <v>313</v>
      </c>
      <c r="BM246" s="231" t="s">
        <v>1571</v>
      </c>
    </row>
    <row r="247" s="14" customFormat="1">
      <c r="A247" s="14"/>
      <c r="B247" s="244"/>
      <c r="C247" s="245"/>
      <c r="D247" s="235" t="s">
        <v>209</v>
      </c>
      <c r="E247" s="245"/>
      <c r="F247" s="247" t="s">
        <v>1572</v>
      </c>
      <c r="G247" s="245"/>
      <c r="H247" s="248">
        <v>6.2999999999999998</v>
      </c>
      <c r="I247" s="249"/>
      <c r="J247" s="245"/>
      <c r="K247" s="245"/>
      <c r="L247" s="250"/>
      <c r="M247" s="251"/>
      <c r="N247" s="252"/>
      <c r="O247" s="252"/>
      <c r="P247" s="252"/>
      <c r="Q247" s="252"/>
      <c r="R247" s="252"/>
      <c r="S247" s="252"/>
      <c r="T247" s="253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54" t="s">
        <v>209</v>
      </c>
      <c r="AU247" s="254" t="s">
        <v>87</v>
      </c>
      <c r="AV247" s="14" t="s">
        <v>87</v>
      </c>
      <c r="AW247" s="14" t="s">
        <v>4</v>
      </c>
      <c r="AX247" s="14" t="s">
        <v>85</v>
      </c>
      <c r="AY247" s="254" t="s">
        <v>199</v>
      </c>
    </row>
    <row r="248" s="12" customFormat="1" ht="22.8" customHeight="1">
      <c r="A248" s="12"/>
      <c r="B248" s="204"/>
      <c r="C248" s="205"/>
      <c r="D248" s="206" t="s">
        <v>76</v>
      </c>
      <c r="E248" s="218" t="s">
        <v>553</v>
      </c>
      <c r="F248" s="218" t="s">
        <v>554</v>
      </c>
      <c r="G248" s="205"/>
      <c r="H248" s="205"/>
      <c r="I248" s="208"/>
      <c r="J248" s="219">
        <f>BK248</f>
        <v>0</v>
      </c>
      <c r="K248" s="205"/>
      <c r="L248" s="210"/>
      <c r="M248" s="211"/>
      <c r="N248" s="212"/>
      <c r="O248" s="212"/>
      <c r="P248" s="213">
        <f>SUM(P249:P298)</f>
        <v>0</v>
      </c>
      <c r="Q248" s="212"/>
      <c r="R248" s="213">
        <f>SUM(R249:R298)</f>
        <v>0.759552</v>
      </c>
      <c r="S248" s="212"/>
      <c r="T248" s="214">
        <f>SUM(T249:T298)</f>
        <v>3.4553554999999996</v>
      </c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R248" s="215" t="s">
        <v>87</v>
      </c>
      <c r="AT248" s="216" t="s">
        <v>76</v>
      </c>
      <c r="AU248" s="216" t="s">
        <v>85</v>
      </c>
      <c r="AY248" s="215" t="s">
        <v>199</v>
      </c>
      <c r="BK248" s="217">
        <f>SUM(BK249:BK298)</f>
        <v>0</v>
      </c>
    </row>
    <row r="249" s="2" customFormat="1" ht="55.5" customHeight="1">
      <c r="A249" s="39"/>
      <c r="B249" s="40"/>
      <c r="C249" s="220" t="s">
        <v>454</v>
      </c>
      <c r="D249" s="220" t="s">
        <v>202</v>
      </c>
      <c r="E249" s="221" t="s">
        <v>556</v>
      </c>
      <c r="F249" s="222" t="s">
        <v>557</v>
      </c>
      <c r="G249" s="223" t="s">
        <v>205</v>
      </c>
      <c r="H249" s="224">
        <v>11.25</v>
      </c>
      <c r="I249" s="225"/>
      <c r="J249" s="226">
        <f>ROUND(I249*H249,2)</f>
        <v>0</v>
      </c>
      <c r="K249" s="222" t="s">
        <v>206</v>
      </c>
      <c r="L249" s="45"/>
      <c r="M249" s="227" t="s">
        <v>1</v>
      </c>
      <c r="N249" s="228" t="s">
        <v>42</v>
      </c>
      <c r="O249" s="92"/>
      <c r="P249" s="229">
        <f>O249*H249</f>
        <v>0</v>
      </c>
      <c r="Q249" s="229">
        <v>0.031060000000000001</v>
      </c>
      <c r="R249" s="229">
        <f>Q249*H249</f>
        <v>0.34942499999999999</v>
      </c>
      <c r="S249" s="229">
        <v>0</v>
      </c>
      <c r="T249" s="230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31" t="s">
        <v>313</v>
      </c>
      <c r="AT249" s="231" t="s">
        <v>202</v>
      </c>
      <c r="AU249" s="231" t="s">
        <v>87</v>
      </c>
      <c r="AY249" s="18" t="s">
        <v>199</v>
      </c>
      <c r="BE249" s="232">
        <f>IF(N249="základní",J249,0)</f>
        <v>0</v>
      </c>
      <c r="BF249" s="232">
        <f>IF(N249="snížená",J249,0)</f>
        <v>0</v>
      </c>
      <c r="BG249" s="232">
        <f>IF(N249="zákl. přenesená",J249,0)</f>
        <v>0</v>
      </c>
      <c r="BH249" s="232">
        <f>IF(N249="sníž. přenesená",J249,0)</f>
        <v>0</v>
      </c>
      <c r="BI249" s="232">
        <f>IF(N249="nulová",J249,0)</f>
        <v>0</v>
      </c>
      <c r="BJ249" s="18" t="s">
        <v>85</v>
      </c>
      <c r="BK249" s="232">
        <f>ROUND(I249*H249,2)</f>
        <v>0</v>
      </c>
      <c r="BL249" s="18" t="s">
        <v>313</v>
      </c>
      <c r="BM249" s="231" t="s">
        <v>1573</v>
      </c>
    </row>
    <row r="250" s="13" customFormat="1">
      <c r="A250" s="13"/>
      <c r="B250" s="233"/>
      <c r="C250" s="234"/>
      <c r="D250" s="235" t="s">
        <v>209</v>
      </c>
      <c r="E250" s="236" t="s">
        <v>1</v>
      </c>
      <c r="F250" s="237" t="s">
        <v>559</v>
      </c>
      <c r="G250" s="234"/>
      <c r="H250" s="236" t="s">
        <v>1</v>
      </c>
      <c r="I250" s="238"/>
      <c r="J250" s="234"/>
      <c r="K250" s="234"/>
      <c r="L250" s="239"/>
      <c r="M250" s="240"/>
      <c r="N250" s="241"/>
      <c r="O250" s="241"/>
      <c r="P250" s="241"/>
      <c r="Q250" s="241"/>
      <c r="R250" s="241"/>
      <c r="S250" s="241"/>
      <c r="T250" s="242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3" t="s">
        <v>209</v>
      </c>
      <c r="AU250" s="243" t="s">
        <v>87</v>
      </c>
      <c r="AV250" s="13" t="s">
        <v>85</v>
      </c>
      <c r="AW250" s="13" t="s">
        <v>33</v>
      </c>
      <c r="AX250" s="13" t="s">
        <v>77</v>
      </c>
      <c r="AY250" s="243" t="s">
        <v>199</v>
      </c>
    </row>
    <row r="251" s="14" customFormat="1">
      <c r="A251" s="14"/>
      <c r="B251" s="244"/>
      <c r="C251" s="245"/>
      <c r="D251" s="235" t="s">
        <v>209</v>
      </c>
      <c r="E251" s="246" t="s">
        <v>1</v>
      </c>
      <c r="F251" s="247" t="s">
        <v>1574</v>
      </c>
      <c r="G251" s="245"/>
      <c r="H251" s="248">
        <v>7.5</v>
      </c>
      <c r="I251" s="249"/>
      <c r="J251" s="245"/>
      <c r="K251" s="245"/>
      <c r="L251" s="250"/>
      <c r="M251" s="251"/>
      <c r="N251" s="252"/>
      <c r="O251" s="252"/>
      <c r="P251" s="252"/>
      <c r="Q251" s="252"/>
      <c r="R251" s="252"/>
      <c r="S251" s="252"/>
      <c r="T251" s="253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54" t="s">
        <v>209</v>
      </c>
      <c r="AU251" s="254" t="s">
        <v>87</v>
      </c>
      <c r="AV251" s="14" t="s">
        <v>87</v>
      </c>
      <c r="AW251" s="14" t="s">
        <v>33</v>
      </c>
      <c r="AX251" s="14" t="s">
        <v>77</v>
      </c>
      <c r="AY251" s="254" t="s">
        <v>199</v>
      </c>
    </row>
    <row r="252" s="13" customFormat="1">
      <c r="A252" s="13"/>
      <c r="B252" s="233"/>
      <c r="C252" s="234"/>
      <c r="D252" s="235" t="s">
        <v>209</v>
      </c>
      <c r="E252" s="236" t="s">
        <v>1</v>
      </c>
      <c r="F252" s="237" t="s">
        <v>1575</v>
      </c>
      <c r="G252" s="234"/>
      <c r="H252" s="236" t="s">
        <v>1</v>
      </c>
      <c r="I252" s="238"/>
      <c r="J252" s="234"/>
      <c r="K252" s="234"/>
      <c r="L252" s="239"/>
      <c r="M252" s="240"/>
      <c r="N252" s="241"/>
      <c r="O252" s="241"/>
      <c r="P252" s="241"/>
      <c r="Q252" s="241"/>
      <c r="R252" s="241"/>
      <c r="S252" s="241"/>
      <c r="T252" s="242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3" t="s">
        <v>209</v>
      </c>
      <c r="AU252" s="243" t="s">
        <v>87</v>
      </c>
      <c r="AV252" s="13" t="s">
        <v>85</v>
      </c>
      <c r="AW252" s="13" t="s">
        <v>33</v>
      </c>
      <c r="AX252" s="13" t="s">
        <v>77</v>
      </c>
      <c r="AY252" s="243" t="s">
        <v>199</v>
      </c>
    </row>
    <row r="253" s="14" customFormat="1">
      <c r="A253" s="14"/>
      <c r="B253" s="244"/>
      <c r="C253" s="245"/>
      <c r="D253" s="235" t="s">
        <v>209</v>
      </c>
      <c r="E253" s="246" t="s">
        <v>1</v>
      </c>
      <c r="F253" s="247" t="s">
        <v>1576</v>
      </c>
      <c r="G253" s="245"/>
      <c r="H253" s="248">
        <v>3.75</v>
      </c>
      <c r="I253" s="249"/>
      <c r="J253" s="245"/>
      <c r="K253" s="245"/>
      <c r="L253" s="250"/>
      <c r="M253" s="251"/>
      <c r="N253" s="252"/>
      <c r="O253" s="252"/>
      <c r="P253" s="252"/>
      <c r="Q253" s="252"/>
      <c r="R253" s="252"/>
      <c r="S253" s="252"/>
      <c r="T253" s="253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54" t="s">
        <v>209</v>
      </c>
      <c r="AU253" s="254" t="s">
        <v>87</v>
      </c>
      <c r="AV253" s="14" t="s">
        <v>87</v>
      </c>
      <c r="AW253" s="14" t="s">
        <v>33</v>
      </c>
      <c r="AX253" s="14" t="s">
        <v>77</v>
      </c>
      <c r="AY253" s="254" t="s">
        <v>199</v>
      </c>
    </row>
    <row r="254" s="15" customFormat="1">
      <c r="A254" s="15"/>
      <c r="B254" s="269"/>
      <c r="C254" s="270"/>
      <c r="D254" s="235" t="s">
        <v>209</v>
      </c>
      <c r="E254" s="271" t="s">
        <v>1</v>
      </c>
      <c r="F254" s="272" t="s">
        <v>583</v>
      </c>
      <c r="G254" s="270"/>
      <c r="H254" s="273">
        <v>11.25</v>
      </c>
      <c r="I254" s="274"/>
      <c r="J254" s="270"/>
      <c r="K254" s="270"/>
      <c r="L254" s="275"/>
      <c r="M254" s="276"/>
      <c r="N254" s="277"/>
      <c r="O254" s="277"/>
      <c r="P254" s="277"/>
      <c r="Q254" s="277"/>
      <c r="R254" s="277"/>
      <c r="S254" s="277"/>
      <c r="T254" s="278"/>
      <c r="U254" s="15"/>
      <c r="V254" s="15"/>
      <c r="W254" s="15"/>
      <c r="X254" s="15"/>
      <c r="Y254" s="15"/>
      <c r="Z254" s="15"/>
      <c r="AA254" s="15"/>
      <c r="AB254" s="15"/>
      <c r="AC254" s="15"/>
      <c r="AD254" s="15"/>
      <c r="AE254" s="15"/>
      <c r="AT254" s="279" t="s">
        <v>209</v>
      </c>
      <c r="AU254" s="279" t="s">
        <v>87</v>
      </c>
      <c r="AV254" s="15" t="s">
        <v>207</v>
      </c>
      <c r="AW254" s="15" t="s">
        <v>33</v>
      </c>
      <c r="AX254" s="15" t="s">
        <v>85</v>
      </c>
      <c r="AY254" s="279" t="s">
        <v>199</v>
      </c>
    </row>
    <row r="255" s="2" customFormat="1" ht="37.8" customHeight="1">
      <c r="A255" s="39"/>
      <c r="B255" s="40"/>
      <c r="C255" s="220" t="s">
        <v>458</v>
      </c>
      <c r="D255" s="220" t="s">
        <v>202</v>
      </c>
      <c r="E255" s="221" t="s">
        <v>600</v>
      </c>
      <c r="F255" s="222" t="s">
        <v>1577</v>
      </c>
      <c r="G255" s="223" t="s">
        <v>205</v>
      </c>
      <c r="H255" s="224">
        <v>52.859999999999999</v>
      </c>
      <c r="I255" s="225"/>
      <c r="J255" s="226">
        <f>ROUND(I255*H255,2)</f>
        <v>0</v>
      </c>
      <c r="K255" s="222" t="s">
        <v>206</v>
      </c>
      <c r="L255" s="45"/>
      <c r="M255" s="227" t="s">
        <v>1</v>
      </c>
      <c r="N255" s="228" t="s">
        <v>42</v>
      </c>
      <c r="O255" s="92"/>
      <c r="P255" s="229">
        <f>O255*H255</f>
        <v>0</v>
      </c>
      <c r="Q255" s="229">
        <v>0</v>
      </c>
      <c r="R255" s="229">
        <f>Q255*H255</f>
        <v>0</v>
      </c>
      <c r="S255" s="229">
        <v>0.03175</v>
      </c>
      <c r="T255" s="230">
        <f>S255*H255</f>
        <v>1.6783049999999999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31" t="s">
        <v>313</v>
      </c>
      <c r="AT255" s="231" t="s">
        <v>202</v>
      </c>
      <c r="AU255" s="231" t="s">
        <v>87</v>
      </c>
      <c r="AY255" s="18" t="s">
        <v>199</v>
      </c>
      <c r="BE255" s="232">
        <f>IF(N255="základní",J255,0)</f>
        <v>0</v>
      </c>
      <c r="BF255" s="232">
        <f>IF(N255="snížená",J255,0)</f>
        <v>0</v>
      </c>
      <c r="BG255" s="232">
        <f>IF(N255="zákl. přenesená",J255,0)</f>
        <v>0</v>
      </c>
      <c r="BH255" s="232">
        <f>IF(N255="sníž. přenesená",J255,0)</f>
        <v>0</v>
      </c>
      <c r="BI255" s="232">
        <f>IF(N255="nulová",J255,0)</f>
        <v>0</v>
      </c>
      <c r="BJ255" s="18" t="s">
        <v>85</v>
      </c>
      <c r="BK255" s="232">
        <f>ROUND(I255*H255,2)</f>
        <v>0</v>
      </c>
      <c r="BL255" s="18" t="s">
        <v>313</v>
      </c>
      <c r="BM255" s="231" t="s">
        <v>1578</v>
      </c>
    </row>
    <row r="256" s="13" customFormat="1">
      <c r="A256" s="13"/>
      <c r="B256" s="233"/>
      <c r="C256" s="234"/>
      <c r="D256" s="235" t="s">
        <v>209</v>
      </c>
      <c r="E256" s="236" t="s">
        <v>1</v>
      </c>
      <c r="F256" s="237" t="s">
        <v>222</v>
      </c>
      <c r="G256" s="234"/>
      <c r="H256" s="236" t="s">
        <v>1</v>
      </c>
      <c r="I256" s="238"/>
      <c r="J256" s="234"/>
      <c r="K256" s="234"/>
      <c r="L256" s="239"/>
      <c r="M256" s="240"/>
      <c r="N256" s="241"/>
      <c r="O256" s="241"/>
      <c r="P256" s="241"/>
      <c r="Q256" s="241"/>
      <c r="R256" s="241"/>
      <c r="S256" s="241"/>
      <c r="T256" s="242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3" t="s">
        <v>209</v>
      </c>
      <c r="AU256" s="243" t="s">
        <v>87</v>
      </c>
      <c r="AV256" s="13" t="s">
        <v>85</v>
      </c>
      <c r="AW256" s="13" t="s">
        <v>33</v>
      </c>
      <c r="AX256" s="13" t="s">
        <v>77</v>
      </c>
      <c r="AY256" s="243" t="s">
        <v>199</v>
      </c>
    </row>
    <row r="257" s="14" customFormat="1">
      <c r="A257" s="14"/>
      <c r="B257" s="244"/>
      <c r="C257" s="245"/>
      <c r="D257" s="235" t="s">
        <v>209</v>
      </c>
      <c r="E257" s="246" t="s">
        <v>1</v>
      </c>
      <c r="F257" s="247" t="s">
        <v>1579</v>
      </c>
      <c r="G257" s="245"/>
      <c r="H257" s="248">
        <v>27.044</v>
      </c>
      <c r="I257" s="249"/>
      <c r="J257" s="245"/>
      <c r="K257" s="245"/>
      <c r="L257" s="250"/>
      <c r="M257" s="251"/>
      <c r="N257" s="252"/>
      <c r="O257" s="252"/>
      <c r="P257" s="252"/>
      <c r="Q257" s="252"/>
      <c r="R257" s="252"/>
      <c r="S257" s="252"/>
      <c r="T257" s="253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54" t="s">
        <v>209</v>
      </c>
      <c r="AU257" s="254" t="s">
        <v>87</v>
      </c>
      <c r="AV257" s="14" t="s">
        <v>87</v>
      </c>
      <c r="AW257" s="14" t="s">
        <v>33</v>
      </c>
      <c r="AX257" s="14" t="s">
        <v>77</v>
      </c>
      <c r="AY257" s="254" t="s">
        <v>199</v>
      </c>
    </row>
    <row r="258" s="14" customFormat="1">
      <c r="A258" s="14"/>
      <c r="B258" s="244"/>
      <c r="C258" s="245"/>
      <c r="D258" s="235" t="s">
        <v>209</v>
      </c>
      <c r="E258" s="246" t="s">
        <v>1</v>
      </c>
      <c r="F258" s="247" t="s">
        <v>1580</v>
      </c>
      <c r="G258" s="245"/>
      <c r="H258" s="248">
        <v>25.815999999999999</v>
      </c>
      <c r="I258" s="249"/>
      <c r="J258" s="245"/>
      <c r="K258" s="245"/>
      <c r="L258" s="250"/>
      <c r="M258" s="251"/>
      <c r="N258" s="252"/>
      <c r="O258" s="252"/>
      <c r="P258" s="252"/>
      <c r="Q258" s="252"/>
      <c r="R258" s="252"/>
      <c r="S258" s="252"/>
      <c r="T258" s="253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54" t="s">
        <v>209</v>
      </c>
      <c r="AU258" s="254" t="s">
        <v>87</v>
      </c>
      <c r="AV258" s="14" t="s">
        <v>87</v>
      </c>
      <c r="AW258" s="14" t="s">
        <v>33</v>
      </c>
      <c r="AX258" s="14" t="s">
        <v>77</v>
      </c>
      <c r="AY258" s="254" t="s">
        <v>199</v>
      </c>
    </row>
    <row r="259" s="14" customFormat="1">
      <c r="A259" s="14"/>
      <c r="B259" s="244"/>
      <c r="C259" s="245"/>
      <c r="D259" s="235" t="s">
        <v>209</v>
      </c>
      <c r="E259" s="246" t="s">
        <v>1</v>
      </c>
      <c r="F259" s="247" t="s">
        <v>127</v>
      </c>
      <c r="G259" s="245"/>
      <c r="H259" s="248">
        <v>52.859999999999999</v>
      </c>
      <c r="I259" s="249"/>
      <c r="J259" s="245"/>
      <c r="K259" s="245"/>
      <c r="L259" s="250"/>
      <c r="M259" s="251"/>
      <c r="N259" s="252"/>
      <c r="O259" s="252"/>
      <c r="P259" s="252"/>
      <c r="Q259" s="252"/>
      <c r="R259" s="252"/>
      <c r="S259" s="252"/>
      <c r="T259" s="253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54" t="s">
        <v>209</v>
      </c>
      <c r="AU259" s="254" t="s">
        <v>87</v>
      </c>
      <c r="AV259" s="14" t="s">
        <v>87</v>
      </c>
      <c r="AW259" s="14" t="s">
        <v>33</v>
      </c>
      <c r="AX259" s="14" t="s">
        <v>85</v>
      </c>
      <c r="AY259" s="254" t="s">
        <v>199</v>
      </c>
    </row>
    <row r="260" s="2" customFormat="1" ht="37.8" customHeight="1">
      <c r="A260" s="39"/>
      <c r="B260" s="40"/>
      <c r="C260" s="220" t="s">
        <v>462</v>
      </c>
      <c r="D260" s="220" t="s">
        <v>202</v>
      </c>
      <c r="E260" s="221" t="s">
        <v>1581</v>
      </c>
      <c r="F260" s="222" t="s">
        <v>1582</v>
      </c>
      <c r="G260" s="223" t="s">
        <v>205</v>
      </c>
      <c r="H260" s="224">
        <v>61.869999999999997</v>
      </c>
      <c r="I260" s="225"/>
      <c r="J260" s="226">
        <f>ROUND(I260*H260,2)</f>
        <v>0</v>
      </c>
      <c r="K260" s="222" t="s">
        <v>206</v>
      </c>
      <c r="L260" s="45"/>
      <c r="M260" s="227" t="s">
        <v>1</v>
      </c>
      <c r="N260" s="228" t="s">
        <v>42</v>
      </c>
      <c r="O260" s="92"/>
      <c r="P260" s="229">
        <f>O260*H260</f>
        <v>0</v>
      </c>
      <c r="Q260" s="229">
        <v>0.00125</v>
      </c>
      <c r="R260" s="229">
        <f>Q260*H260</f>
        <v>0.077337500000000003</v>
      </c>
      <c r="S260" s="229">
        <v>0</v>
      </c>
      <c r="T260" s="230">
        <f>S260*H260</f>
        <v>0</v>
      </c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R260" s="231" t="s">
        <v>313</v>
      </c>
      <c r="AT260" s="231" t="s">
        <v>202</v>
      </c>
      <c r="AU260" s="231" t="s">
        <v>87</v>
      </c>
      <c r="AY260" s="18" t="s">
        <v>199</v>
      </c>
      <c r="BE260" s="232">
        <f>IF(N260="základní",J260,0)</f>
        <v>0</v>
      </c>
      <c r="BF260" s="232">
        <f>IF(N260="snížená",J260,0)</f>
        <v>0</v>
      </c>
      <c r="BG260" s="232">
        <f>IF(N260="zákl. přenesená",J260,0)</f>
        <v>0</v>
      </c>
      <c r="BH260" s="232">
        <f>IF(N260="sníž. přenesená",J260,0)</f>
        <v>0</v>
      </c>
      <c r="BI260" s="232">
        <f>IF(N260="nulová",J260,0)</f>
        <v>0</v>
      </c>
      <c r="BJ260" s="18" t="s">
        <v>85</v>
      </c>
      <c r="BK260" s="232">
        <f>ROUND(I260*H260,2)</f>
        <v>0</v>
      </c>
      <c r="BL260" s="18" t="s">
        <v>313</v>
      </c>
      <c r="BM260" s="231" t="s">
        <v>1583</v>
      </c>
    </row>
    <row r="261" s="13" customFormat="1">
      <c r="A261" s="13"/>
      <c r="B261" s="233"/>
      <c r="C261" s="234"/>
      <c r="D261" s="235" t="s">
        <v>209</v>
      </c>
      <c r="E261" s="236" t="s">
        <v>1</v>
      </c>
      <c r="F261" s="237" t="s">
        <v>222</v>
      </c>
      <c r="G261" s="234"/>
      <c r="H261" s="236" t="s">
        <v>1</v>
      </c>
      <c r="I261" s="238"/>
      <c r="J261" s="234"/>
      <c r="K261" s="234"/>
      <c r="L261" s="239"/>
      <c r="M261" s="240"/>
      <c r="N261" s="241"/>
      <c r="O261" s="241"/>
      <c r="P261" s="241"/>
      <c r="Q261" s="241"/>
      <c r="R261" s="241"/>
      <c r="S261" s="241"/>
      <c r="T261" s="242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3" t="s">
        <v>209</v>
      </c>
      <c r="AU261" s="243" t="s">
        <v>87</v>
      </c>
      <c r="AV261" s="13" t="s">
        <v>85</v>
      </c>
      <c r="AW261" s="13" t="s">
        <v>33</v>
      </c>
      <c r="AX261" s="13" t="s">
        <v>77</v>
      </c>
      <c r="AY261" s="243" t="s">
        <v>199</v>
      </c>
    </row>
    <row r="262" s="14" customFormat="1">
      <c r="A262" s="14"/>
      <c r="B262" s="244"/>
      <c r="C262" s="245"/>
      <c r="D262" s="235" t="s">
        <v>209</v>
      </c>
      <c r="E262" s="246" t="s">
        <v>1</v>
      </c>
      <c r="F262" s="247" t="s">
        <v>1489</v>
      </c>
      <c r="G262" s="245"/>
      <c r="H262" s="248">
        <v>40.710000000000001</v>
      </c>
      <c r="I262" s="249"/>
      <c r="J262" s="245"/>
      <c r="K262" s="245"/>
      <c r="L262" s="250"/>
      <c r="M262" s="251"/>
      <c r="N262" s="252"/>
      <c r="O262" s="252"/>
      <c r="P262" s="252"/>
      <c r="Q262" s="252"/>
      <c r="R262" s="252"/>
      <c r="S262" s="252"/>
      <c r="T262" s="253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54" t="s">
        <v>209</v>
      </c>
      <c r="AU262" s="254" t="s">
        <v>87</v>
      </c>
      <c r="AV262" s="14" t="s">
        <v>87</v>
      </c>
      <c r="AW262" s="14" t="s">
        <v>33</v>
      </c>
      <c r="AX262" s="14" t="s">
        <v>77</v>
      </c>
      <c r="AY262" s="254" t="s">
        <v>199</v>
      </c>
    </row>
    <row r="263" s="14" customFormat="1">
      <c r="A263" s="14"/>
      <c r="B263" s="244"/>
      <c r="C263" s="245"/>
      <c r="D263" s="235" t="s">
        <v>209</v>
      </c>
      <c r="E263" s="246" t="s">
        <v>1</v>
      </c>
      <c r="F263" s="247" t="s">
        <v>1491</v>
      </c>
      <c r="G263" s="245"/>
      <c r="H263" s="248">
        <v>21.16</v>
      </c>
      <c r="I263" s="249"/>
      <c r="J263" s="245"/>
      <c r="K263" s="245"/>
      <c r="L263" s="250"/>
      <c r="M263" s="251"/>
      <c r="N263" s="252"/>
      <c r="O263" s="252"/>
      <c r="P263" s="252"/>
      <c r="Q263" s="252"/>
      <c r="R263" s="252"/>
      <c r="S263" s="252"/>
      <c r="T263" s="253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54" t="s">
        <v>209</v>
      </c>
      <c r="AU263" s="254" t="s">
        <v>87</v>
      </c>
      <c r="AV263" s="14" t="s">
        <v>87</v>
      </c>
      <c r="AW263" s="14" t="s">
        <v>33</v>
      </c>
      <c r="AX263" s="14" t="s">
        <v>77</v>
      </c>
      <c r="AY263" s="254" t="s">
        <v>199</v>
      </c>
    </row>
    <row r="264" s="14" customFormat="1">
      <c r="A264" s="14"/>
      <c r="B264" s="244"/>
      <c r="C264" s="245"/>
      <c r="D264" s="235" t="s">
        <v>209</v>
      </c>
      <c r="E264" s="246" t="s">
        <v>1</v>
      </c>
      <c r="F264" s="247" t="s">
        <v>1492</v>
      </c>
      <c r="G264" s="245"/>
      <c r="H264" s="248">
        <v>25.350000000000001</v>
      </c>
      <c r="I264" s="249"/>
      <c r="J264" s="245"/>
      <c r="K264" s="245"/>
      <c r="L264" s="250"/>
      <c r="M264" s="251"/>
      <c r="N264" s="252"/>
      <c r="O264" s="252"/>
      <c r="P264" s="252"/>
      <c r="Q264" s="252"/>
      <c r="R264" s="252"/>
      <c r="S264" s="252"/>
      <c r="T264" s="253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54" t="s">
        <v>209</v>
      </c>
      <c r="AU264" s="254" t="s">
        <v>87</v>
      </c>
      <c r="AV264" s="14" t="s">
        <v>87</v>
      </c>
      <c r="AW264" s="14" t="s">
        <v>33</v>
      </c>
      <c r="AX264" s="14" t="s">
        <v>77</v>
      </c>
      <c r="AY264" s="254" t="s">
        <v>199</v>
      </c>
    </row>
    <row r="265" s="14" customFormat="1">
      <c r="A265" s="14"/>
      <c r="B265" s="244"/>
      <c r="C265" s="245"/>
      <c r="D265" s="235" t="s">
        <v>209</v>
      </c>
      <c r="E265" s="246" t="s">
        <v>1</v>
      </c>
      <c r="F265" s="247" t="s">
        <v>1415</v>
      </c>
      <c r="G265" s="245"/>
      <c r="H265" s="248">
        <v>61.869999999999997</v>
      </c>
      <c r="I265" s="249"/>
      <c r="J265" s="245"/>
      <c r="K265" s="245"/>
      <c r="L265" s="250"/>
      <c r="M265" s="251"/>
      <c r="N265" s="252"/>
      <c r="O265" s="252"/>
      <c r="P265" s="252"/>
      <c r="Q265" s="252"/>
      <c r="R265" s="252"/>
      <c r="S265" s="252"/>
      <c r="T265" s="253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54" t="s">
        <v>209</v>
      </c>
      <c r="AU265" s="254" t="s">
        <v>87</v>
      </c>
      <c r="AV265" s="14" t="s">
        <v>87</v>
      </c>
      <c r="AW265" s="14" t="s">
        <v>33</v>
      </c>
      <c r="AX265" s="14" t="s">
        <v>85</v>
      </c>
      <c r="AY265" s="254" t="s">
        <v>199</v>
      </c>
    </row>
    <row r="266" s="2" customFormat="1" ht="24.15" customHeight="1">
      <c r="A266" s="39"/>
      <c r="B266" s="40"/>
      <c r="C266" s="255" t="s">
        <v>466</v>
      </c>
      <c r="D266" s="255" t="s">
        <v>252</v>
      </c>
      <c r="E266" s="256" t="s">
        <v>1584</v>
      </c>
      <c r="F266" s="257" t="s">
        <v>1585</v>
      </c>
      <c r="G266" s="258" t="s">
        <v>205</v>
      </c>
      <c r="H266" s="259">
        <v>63.863</v>
      </c>
      <c r="I266" s="260"/>
      <c r="J266" s="261">
        <f>ROUND(I266*H266,2)</f>
        <v>0</v>
      </c>
      <c r="K266" s="257" t="s">
        <v>206</v>
      </c>
      <c r="L266" s="262"/>
      <c r="M266" s="263" t="s">
        <v>1</v>
      </c>
      <c r="N266" s="264" t="s">
        <v>42</v>
      </c>
      <c r="O266" s="92"/>
      <c r="P266" s="229">
        <f>O266*H266</f>
        <v>0</v>
      </c>
      <c r="Q266" s="229">
        <v>0.0040000000000000001</v>
      </c>
      <c r="R266" s="229">
        <f>Q266*H266</f>
        <v>0.25545200000000001</v>
      </c>
      <c r="S266" s="229">
        <v>0</v>
      </c>
      <c r="T266" s="230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31" t="s">
        <v>383</v>
      </c>
      <c r="AT266" s="231" t="s">
        <v>252</v>
      </c>
      <c r="AU266" s="231" t="s">
        <v>87</v>
      </c>
      <c r="AY266" s="18" t="s">
        <v>199</v>
      </c>
      <c r="BE266" s="232">
        <f>IF(N266="základní",J266,0)</f>
        <v>0</v>
      </c>
      <c r="BF266" s="232">
        <f>IF(N266="snížená",J266,0)</f>
        <v>0</v>
      </c>
      <c r="BG266" s="232">
        <f>IF(N266="zákl. přenesená",J266,0)</f>
        <v>0</v>
      </c>
      <c r="BH266" s="232">
        <f>IF(N266="sníž. přenesená",J266,0)</f>
        <v>0</v>
      </c>
      <c r="BI266" s="232">
        <f>IF(N266="nulová",J266,0)</f>
        <v>0</v>
      </c>
      <c r="BJ266" s="18" t="s">
        <v>85</v>
      </c>
      <c r="BK266" s="232">
        <f>ROUND(I266*H266,2)</f>
        <v>0</v>
      </c>
      <c r="BL266" s="18" t="s">
        <v>313</v>
      </c>
      <c r="BM266" s="231" t="s">
        <v>1586</v>
      </c>
    </row>
    <row r="267" s="14" customFormat="1">
      <c r="A267" s="14"/>
      <c r="B267" s="244"/>
      <c r="C267" s="245"/>
      <c r="D267" s="235" t="s">
        <v>209</v>
      </c>
      <c r="E267" s="245"/>
      <c r="F267" s="247" t="s">
        <v>1587</v>
      </c>
      <c r="G267" s="245"/>
      <c r="H267" s="248">
        <v>63.863</v>
      </c>
      <c r="I267" s="249"/>
      <c r="J267" s="245"/>
      <c r="K267" s="245"/>
      <c r="L267" s="250"/>
      <c r="M267" s="251"/>
      <c r="N267" s="252"/>
      <c r="O267" s="252"/>
      <c r="P267" s="252"/>
      <c r="Q267" s="252"/>
      <c r="R267" s="252"/>
      <c r="S267" s="252"/>
      <c r="T267" s="253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54" t="s">
        <v>209</v>
      </c>
      <c r="AU267" s="254" t="s">
        <v>87</v>
      </c>
      <c r="AV267" s="14" t="s">
        <v>87</v>
      </c>
      <c r="AW267" s="14" t="s">
        <v>4</v>
      </c>
      <c r="AX267" s="14" t="s">
        <v>85</v>
      </c>
      <c r="AY267" s="254" t="s">
        <v>199</v>
      </c>
    </row>
    <row r="268" s="2" customFormat="1" ht="37.8" customHeight="1">
      <c r="A268" s="39"/>
      <c r="B268" s="40"/>
      <c r="C268" s="220" t="s">
        <v>479</v>
      </c>
      <c r="D268" s="220" t="s">
        <v>202</v>
      </c>
      <c r="E268" s="221" t="s">
        <v>1588</v>
      </c>
      <c r="F268" s="222" t="s">
        <v>1582</v>
      </c>
      <c r="G268" s="223" t="s">
        <v>205</v>
      </c>
      <c r="H268" s="224">
        <v>61.869999999999997</v>
      </c>
      <c r="I268" s="225"/>
      <c r="J268" s="226">
        <f>ROUND(I268*H268,2)</f>
        <v>0</v>
      </c>
      <c r="K268" s="222" t="s">
        <v>1</v>
      </c>
      <c r="L268" s="45"/>
      <c r="M268" s="227" t="s">
        <v>1</v>
      </c>
      <c r="N268" s="228" t="s">
        <v>42</v>
      </c>
      <c r="O268" s="92"/>
      <c r="P268" s="229">
        <f>O268*H268</f>
        <v>0</v>
      </c>
      <c r="Q268" s="229">
        <v>0.00125</v>
      </c>
      <c r="R268" s="229">
        <f>Q268*H268</f>
        <v>0.077337500000000003</v>
      </c>
      <c r="S268" s="229">
        <v>0</v>
      </c>
      <c r="T268" s="230">
        <f>S268*H268</f>
        <v>0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31" t="s">
        <v>313</v>
      </c>
      <c r="AT268" s="231" t="s">
        <v>202</v>
      </c>
      <c r="AU268" s="231" t="s">
        <v>87</v>
      </c>
      <c r="AY268" s="18" t="s">
        <v>199</v>
      </c>
      <c r="BE268" s="232">
        <f>IF(N268="základní",J268,0)</f>
        <v>0</v>
      </c>
      <c r="BF268" s="232">
        <f>IF(N268="snížená",J268,0)</f>
        <v>0</v>
      </c>
      <c r="BG268" s="232">
        <f>IF(N268="zákl. přenesená",J268,0)</f>
        <v>0</v>
      </c>
      <c r="BH268" s="232">
        <f>IF(N268="sníž. přenesená",J268,0)</f>
        <v>0</v>
      </c>
      <c r="BI268" s="232">
        <f>IF(N268="nulová",J268,0)</f>
        <v>0</v>
      </c>
      <c r="BJ268" s="18" t="s">
        <v>85</v>
      </c>
      <c r="BK268" s="232">
        <f>ROUND(I268*H268,2)</f>
        <v>0</v>
      </c>
      <c r="BL268" s="18" t="s">
        <v>313</v>
      </c>
      <c r="BM268" s="231" t="s">
        <v>1589</v>
      </c>
    </row>
    <row r="269" s="13" customFormat="1">
      <c r="A269" s="13"/>
      <c r="B269" s="233"/>
      <c r="C269" s="234"/>
      <c r="D269" s="235" t="s">
        <v>209</v>
      </c>
      <c r="E269" s="236" t="s">
        <v>1</v>
      </c>
      <c r="F269" s="237" t="s">
        <v>222</v>
      </c>
      <c r="G269" s="234"/>
      <c r="H269" s="236" t="s">
        <v>1</v>
      </c>
      <c r="I269" s="238"/>
      <c r="J269" s="234"/>
      <c r="K269" s="234"/>
      <c r="L269" s="239"/>
      <c r="M269" s="240"/>
      <c r="N269" s="241"/>
      <c r="O269" s="241"/>
      <c r="P269" s="241"/>
      <c r="Q269" s="241"/>
      <c r="R269" s="241"/>
      <c r="S269" s="241"/>
      <c r="T269" s="242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43" t="s">
        <v>209</v>
      </c>
      <c r="AU269" s="243" t="s">
        <v>87</v>
      </c>
      <c r="AV269" s="13" t="s">
        <v>85</v>
      </c>
      <c r="AW269" s="13" t="s">
        <v>33</v>
      </c>
      <c r="AX269" s="13" t="s">
        <v>77</v>
      </c>
      <c r="AY269" s="243" t="s">
        <v>199</v>
      </c>
    </row>
    <row r="270" s="14" customFormat="1">
      <c r="A270" s="14"/>
      <c r="B270" s="244"/>
      <c r="C270" s="245"/>
      <c r="D270" s="235" t="s">
        <v>209</v>
      </c>
      <c r="E270" s="246" t="s">
        <v>1</v>
      </c>
      <c r="F270" s="247" t="s">
        <v>1489</v>
      </c>
      <c r="G270" s="245"/>
      <c r="H270" s="248">
        <v>40.710000000000001</v>
      </c>
      <c r="I270" s="249"/>
      <c r="J270" s="245"/>
      <c r="K270" s="245"/>
      <c r="L270" s="250"/>
      <c r="M270" s="251"/>
      <c r="N270" s="252"/>
      <c r="O270" s="252"/>
      <c r="P270" s="252"/>
      <c r="Q270" s="252"/>
      <c r="R270" s="252"/>
      <c r="S270" s="252"/>
      <c r="T270" s="253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54" t="s">
        <v>209</v>
      </c>
      <c r="AU270" s="254" t="s">
        <v>87</v>
      </c>
      <c r="AV270" s="14" t="s">
        <v>87</v>
      </c>
      <c r="AW270" s="14" t="s">
        <v>33</v>
      </c>
      <c r="AX270" s="14" t="s">
        <v>77</v>
      </c>
      <c r="AY270" s="254" t="s">
        <v>199</v>
      </c>
    </row>
    <row r="271" s="14" customFormat="1">
      <c r="A271" s="14"/>
      <c r="B271" s="244"/>
      <c r="C271" s="245"/>
      <c r="D271" s="235" t="s">
        <v>209</v>
      </c>
      <c r="E271" s="246" t="s">
        <v>1</v>
      </c>
      <c r="F271" s="247" t="s">
        <v>1491</v>
      </c>
      <c r="G271" s="245"/>
      <c r="H271" s="248">
        <v>21.16</v>
      </c>
      <c r="I271" s="249"/>
      <c r="J271" s="245"/>
      <c r="K271" s="245"/>
      <c r="L271" s="250"/>
      <c r="M271" s="251"/>
      <c r="N271" s="252"/>
      <c r="O271" s="252"/>
      <c r="P271" s="252"/>
      <c r="Q271" s="252"/>
      <c r="R271" s="252"/>
      <c r="S271" s="252"/>
      <c r="T271" s="253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54" t="s">
        <v>209</v>
      </c>
      <c r="AU271" s="254" t="s">
        <v>87</v>
      </c>
      <c r="AV271" s="14" t="s">
        <v>87</v>
      </c>
      <c r="AW271" s="14" t="s">
        <v>33</v>
      </c>
      <c r="AX271" s="14" t="s">
        <v>77</v>
      </c>
      <c r="AY271" s="254" t="s">
        <v>199</v>
      </c>
    </row>
    <row r="272" s="14" customFormat="1">
      <c r="A272" s="14"/>
      <c r="B272" s="244"/>
      <c r="C272" s="245"/>
      <c r="D272" s="235" t="s">
        <v>209</v>
      </c>
      <c r="E272" s="246" t="s">
        <v>1</v>
      </c>
      <c r="F272" s="247" t="s">
        <v>1492</v>
      </c>
      <c r="G272" s="245"/>
      <c r="H272" s="248">
        <v>25.350000000000001</v>
      </c>
      <c r="I272" s="249"/>
      <c r="J272" s="245"/>
      <c r="K272" s="245"/>
      <c r="L272" s="250"/>
      <c r="M272" s="251"/>
      <c r="N272" s="252"/>
      <c r="O272" s="252"/>
      <c r="P272" s="252"/>
      <c r="Q272" s="252"/>
      <c r="R272" s="252"/>
      <c r="S272" s="252"/>
      <c r="T272" s="253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54" t="s">
        <v>209</v>
      </c>
      <c r="AU272" s="254" t="s">
        <v>87</v>
      </c>
      <c r="AV272" s="14" t="s">
        <v>87</v>
      </c>
      <c r="AW272" s="14" t="s">
        <v>33</v>
      </c>
      <c r="AX272" s="14" t="s">
        <v>77</v>
      </c>
      <c r="AY272" s="254" t="s">
        <v>199</v>
      </c>
    </row>
    <row r="273" s="14" customFormat="1">
      <c r="A273" s="14"/>
      <c r="B273" s="244"/>
      <c r="C273" s="245"/>
      <c r="D273" s="235" t="s">
        <v>209</v>
      </c>
      <c r="E273" s="246" t="s">
        <v>1</v>
      </c>
      <c r="F273" s="247" t="s">
        <v>1415</v>
      </c>
      <c r="G273" s="245"/>
      <c r="H273" s="248">
        <v>61.869999999999997</v>
      </c>
      <c r="I273" s="249"/>
      <c r="J273" s="245"/>
      <c r="K273" s="245"/>
      <c r="L273" s="250"/>
      <c r="M273" s="251"/>
      <c r="N273" s="252"/>
      <c r="O273" s="252"/>
      <c r="P273" s="252"/>
      <c r="Q273" s="252"/>
      <c r="R273" s="252"/>
      <c r="S273" s="252"/>
      <c r="T273" s="253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54" t="s">
        <v>209</v>
      </c>
      <c r="AU273" s="254" t="s">
        <v>87</v>
      </c>
      <c r="AV273" s="14" t="s">
        <v>87</v>
      </c>
      <c r="AW273" s="14" t="s">
        <v>33</v>
      </c>
      <c r="AX273" s="14" t="s">
        <v>85</v>
      </c>
      <c r="AY273" s="254" t="s">
        <v>199</v>
      </c>
    </row>
    <row r="274" s="13" customFormat="1">
      <c r="A274" s="13"/>
      <c r="B274" s="233"/>
      <c r="C274" s="234"/>
      <c r="D274" s="235" t="s">
        <v>209</v>
      </c>
      <c r="E274" s="236" t="s">
        <v>1</v>
      </c>
      <c r="F274" s="237" t="s">
        <v>222</v>
      </c>
      <c r="G274" s="234"/>
      <c r="H274" s="236" t="s">
        <v>1</v>
      </c>
      <c r="I274" s="238"/>
      <c r="J274" s="234"/>
      <c r="K274" s="234"/>
      <c r="L274" s="239"/>
      <c r="M274" s="240"/>
      <c r="N274" s="241"/>
      <c r="O274" s="241"/>
      <c r="P274" s="241"/>
      <c r="Q274" s="241"/>
      <c r="R274" s="241"/>
      <c r="S274" s="241"/>
      <c r="T274" s="242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43" t="s">
        <v>209</v>
      </c>
      <c r="AU274" s="243" t="s">
        <v>87</v>
      </c>
      <c r="AV274" s="13" t="s">
        <v>85</v>
      </c>
      <c r="AW274" s="13" t="s">
        <v>33</v>
      </c>
      <c r="AX274" s="13" t="s">
        <v>77</v>
      </c>
      <c r="AY274" s="243" t="s">
        <v>199</v>
      </c>
    </row>
    <row r="275" s="14" customFormat="1">
      <c r="A275" s="14"/>
      <c r="B275" s="244"/>
      <c r="C275" s="245"/>
      <c r="D275" s="235" t="s">
        <v>209</v>
      </c>
      <c r="E275" s="246" t="s">
        <v>1</v>
      </c>
      <c r="F275" s="247" t="s">
        <v>1489</v>
      </c>
      <c r="G275" s="245"/>
      <c r="H275" s="248">
        <v>40.710000000000001</v>
      </c>
      <c r="I275" s="249"/>
      <c r="J275" s="245"/>
      <c r="K275" s="245"/>
      <c r="L275" s="250"/>
      <c r="M275" s="251"/>
      <c r="N275" s="252"/>
      <c r="O275" s="252"/>
      <c r="P275" s="252"/>
      <c r="Q275" s="252"/>
      <c r="R275" s="252"/>
      <c r="S275" s="252"/>
      <c r="T275" s="253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54" t="s">
        <v>209</v>
      </c>
      <c r="AU275" s="254" t="s">
        <v>87</v>
      </c>
      <c r="AV275" s="14" t="s">
        <v>87</v>
      </c>
      <c r="AW275" s="14" t="s">
        <v>33</v>
      </c>
      <c r="AX275" s="14" t="s">
        <v>77</v>
      </c>
      <c r="AY275" s="254" t="s">
        <v>199</v>
      </c>
    </row>
    <row r="276" s="14" customFormat="1">
      <c r="A276" s="14"/>
      <c r="B276" s="244"/>
      <c r="C276" s="245"/>
      <c r="D276" s="235" t="s">
        <v>209</v>
      </c>
      <c r="E276" s="246" t="s">
        <v>1</v>
      </c>
      <c r="F276" s="247" t="s">
        <v>1491</v>
      </c>
      <c r="G276" s="245"/>
      <c r="H276" s="248">
        <v>21.16</v>
      </c>
      <c r="I276" s="249"/>
      <c r="J276" s="245"/>
      <c r="K276" s="245"/>
      <c r="L276" s="250"/>
      <c r="M276" s="251"/>
      <c r="N276" s="252"/>
      <c r="O276" s="252"/>
      <c r="P276" s="252"/>
      <c r="Q276" s="252"/>
      <c r="R276" s="252"/>
      <c r="S276" s="252"/>
      <c r="T276" s="253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54" t="s">
        <v>209</v>
      </c>
      <c r="AU276" s="254" t="s">
        <v>87</v>
      </c>
      <c r="AV276" s="14" t="s">
        <v>87</v>
      </c>
      <c r="AW276" s="14" t="s">
        <v>33</v>
      </c>
      <c r="AX276" s="14" t="s">
        <v>77</v>
      </c>
      <c r="AY276" s="254" t="s">
        <v>199</v>
      </c>
    </row>
    <row r="277" s="14" customFormat="1">
      <c r="A277" s="14"/>
      <c r="B277" s="244"/>
      <c r="C277" s="245"/>
      <c r="D277" s="235" t="s">
        <v>209</v>
      </c>
      <c r="E277" s="246" t="s">
        <v>1</v>
      </c>
      <c r="F277" s="247" t="s">
        <v>1492</v>
      </c>
      <c r="G277" s="245"/>
      <c r="H277" s="248">
        <v>25.350000000000001</v>
      </c>
      <c r="I277" s="249"/>
      <c r="J277" s="245"/>
      <c r="K277" s="245"/>
      <c r="L277" s="250"/>
      <c r="M277" s="251"/>
      <c r="N277" s="252"/>
      <c r="O277" s="252"/>
      <c r="P277" s="252"/>
      <c r="Q277" s="252"/>
      <c r="R277" s="252"/>
      <c r="S277" s="252"/>
      <c r="T277" s="253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54" t="s">
        <v>209</v>
      </c>
      <c r="AU277" s="254" t="s">
        <v>87</v>
      </c>
      <c r="AV277" s="14" t="s">
        <v>87</v>
      </c>
      <c r="AW277" s="14" t="s">
        <v>33</v>
      </c>
      <c r="AX277" s="14" t="s">
        <v>77</v>
      </c>
      <c r="AY277" s="254" t="s">
        <v>199</v>
      </c>
    </row>
    <row r="278" s="14" customFormat="1">
      <c r="A278" s="14"/>
      <c r="B278" s="244"/>
      <c r="C278" s="245"/>
      <c r="D278" s="235" t="s">
        <v>209</v>
      </c>
      <c r="E278" s="246" t="s">
        <v>1</v>
      </c>
      <c r="F278" s="247" t="s">
        <v>1415</v>
      </c>
      <c r="G278" s="245"/>
      <c r="H278" s="248">
        <v>61.869999999999997</v>
      </c>
      <c r="I278" s="249"/>
      <c r="J278" s="245"/>
      <c r="K278" s="245"/>
      <c r="L278" s="250"/>
      <c r="M278" s="251"/>
      <c r="N278" s="252"/>
      <c r="O278" s="252"/>
      <c r="P278" s="252"/>
      <c r="Q278" s="252"/>
      <c r="R278" s="252"/>
      <c r="S278" s="252"/>
      <c r="T278" s="253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54" t="s">
        <v>209</v>
      </c>
      <c r="AU278" s="254" t="s">
        <v>87</v>
      </c>
      <c r="AV278" s="14" t="s">
        <v>87</v>
      </c>
      <c r="AW278" s="14" t="s">
        <v>33</v>
      </c>
      <c r="AX278" s="14" t="s">
        <v>85</v>
      </c>
      <c r="AY278" s="254" t="s">
        <v>199</v>
      </c>
    </row>
    <row r="279" s="2" customFormat="1" ht="24.15" customHeight="1">
      <c r="A279" s="39"/>
      <c r="B279" s="40"/>
      <c r="C279" s="220" t="s">
        <v>472</v>
      </c>
      <c r="D279" s="220" t="s">
        <v>202</v>
      </c>
      <c r="E279" s="221" t="s">
        <v>1590</v>
      </c>
      <c r="F279" s="222" t="s">
        <v>1591</v>
      </c>
      <c r="G279" s="223" t="s">
        <v>205</v>
      </c>
      <c r="H279" s="224">
        <v>167.44999999999999</v>
      </c>
      <c r="I279" s="225"/>
      <c r="J279" s="226">
        <f>ROUND(I279*H279,2)</f>
        <v>0</v>
      </c>
      <c r="K279" s="222" t="s">
        <v>206</v>
      </c>
      <c r="L279" s="45"/>
      <c r="M279" s="227" t="s">
        <v>1</v>
      </c>
      <c r="N279" s="228" t="s">
        <v>42</v>
      </c>
      <c r="O279" s="92"/>
      <c r="P279" s="229">
        <f>O279*H279</f>
        <v>0</v>
      </c>
      <c r="Q279" s="229">
        <v>0</v>
      </c>
      <c r="R279" s="229">
        <f>Q279*H279</f>
        <v>0</v>
      </c>
      <c r="S279" s="229">
        <v>0.010489999999999999</v>
      </c>
      <c r="T279" s="230">
        <f>S279*H279</f>
        <v>1.7565504999999997</v>
      </c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R279" s="231" t="s">
        <v>313</v>
      </c>
      <c r="AT279" s="231" t="s">
        <v>202</v>
      </c>
      <c r="AU279" s="231" t="s">
        <v>87</v>
      </c>
      <c r="AY279" s="18" t="s">
        <v>199</v>
      </c>
      <c r="BE279" s="232">
        <f>IF(N279="základní",J279,0)</f>
        <v>0</v>
      </c>
      <c r="BF279" s="232">
        <f>IF(N279="snížená",J279,0)</f>
        <v>0</v>
      </c>
      <c r="BG279" s="232">
        <f>IF(N279="zákl. přenesená",J279,0)</f>
        <v>0</v>
      </c>
      <c r="BH279" s="232">
        <f>IF(N279="sníž. přenesená",J279,0)</f>
        <v>0</v>
      </c>
      <c r="BI279" s="232">
        <f>IF(N279="nulová",J279,0)</f>
        <v>0</v>
      </c>
      <c r="BJ279" s="18" t="s">
        <v>85</v>
      </c>
      <c r="BK279" s="232">
        <f>ROUND(I279*H279,2)</f>
        <v>0</v>
      </c>
      <c r="BL279" s="18" t="s">
        <v>313</v>
      </c>
      <c r="BM279" s="231" t="s">
        <v>1592</v>
      </c>
    </row>
    <row r="280" s="13" customFormat="1">
      <c r="A280" s="13"/>
      <c r="B280" s="233"/>
      <c r="C280" s="234"/>
      <c r="D280" s="235" t="s">
        <v>209</v>
      </c>
      <c r="E280" s="236" t="s">
        <v>1</v>
      </c>
      <c r="F280" s="237" t="s">
        <v>222</v>
      </c>
      <c r="G280" s="234"/>
      <c r="H280" s="236" t="s">
        <v>1</v>
      </c>
      <c r="I280" s="238"/>
      <c r="J280" s="234"/>
      <c r="K280" s="234"/>
      <c r="L280" s="239"/>
      <c r="M280" s="240"/>
      <c r="N280" s="241"/>
      <c r="O280" s="241"/>
      <c r="P280" s="241"/>
      <c r="Q280" s="241"/>
      <c r="R280" s="241"/>
      <c r="S280" s="241"/>
      <c r="T280" s="242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43" t="s">
        <v>209</v>
      </c>
      <c r="AU280" s="243" t="s">
        <v>87</v>
      </c>
      <c r="AV280" s="13" t="s">
        <v>85</v>
      </c>
      <c r="AW280" s="13" t="s">
        <v>33</v>
      </c>
      <c r="AX280" s="13" t="s">
        <v>77</v>
      </c>
      <c r="AY280" s="243" t="s">
        <v>199</v>
      </c>
    </row>
    <row r="281" s="14" customFormat="1">
      <c r="A281" s="14"/>
      <c r="B281" s="244"/>
      <c r="C281" s="245"/>
      <c r="D281" s="235" t="s">
        <v>209</v>
      </c>
      <c r="E281" s="246" t="s">
        <v>1</v>
      </c>
      <c r="F281" s="247" t="s">
        <v>1593</v>
      </c>
      <c r="G281" s="245"/>
      <c r="H281" s="248">
        <v>41.140000000000001</v>
      </c>
      <c r="I281" s="249"/>
      <c r="J281" s="245"/>
      <c r="K281" s="245"/>
      <c r="L281" s="250"/>
      <c r="M281" s="251"/>
      <c r="N281" s="252"/>
      <c r="O281" s="252"/>
      <c r="P281" s="252"/>
      <c r="Q281" s="252"/>
      <c r="R281" s="252"/>
      <c r="S281" s="252"/>
      <c r="T281" s="253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54" t="s">
        <v>209</v>
      </c>
      <c r="AU281" s="254" t="s">
        <v>87</v>
      </c>
      <c r="AV281" s="14" t="s">
        <v>87</v>
      </c>
      <c r="AW281" s="14" t="s">
        <v>33</v>
      </c>
      <c r="AX281" s="14" t="s">
        <v>77</v>
      </c>
      <c r="AY281" s="254" t="s">
        <v>199</v>
      </c>
    </row>
    <row r="282" s="14" customFormat="1">
      <c r="A282" s="14"/>
      <c r="B282" s="244"/>
      <c r="C282" s="245"/>
      <c r="D282" s="235" t="s">
        <v>209</v>
      </c>
      <c r="E282" s="246" t="s">
        <v>1</v>
      </c>
      <c r="F282" s="247" t="s">
        <v>1594</v>
      </c>
      <c r="G282" s="245"/>
      <c r="H282" s="248">
        <v>39.090000000000003</v>
      </c>
      <c r="I282" s="249"/>
      <c r="J282" s="245"/>
      <c r="K282" s="245"/>
      <c r="L282" s="250"/>
      <c r="M282" s="251"/>
      <c r="N282" s="252"/>
      <c r="O282" s="252"/>
      <c r="P282" s="252"/>
      <c r="Q282" s="252"/>
      <c r="R282" s="252"/>
      <c r="S282" s="252"/>
      <c r="T282" s="253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54" t="s">
        <v>209</v>
      </c>
      <c r="AU282" s="254" t="s">
        <v>87</v>
      </c>
      <c r="AV282" s="14" t="s">
        <v>87</v>
      </c>
      <c r="AW282" s="14" t="s">
        <v>33</v>
      </c>
      <c r="AX282" s="14" t="s">
        <v>77</v>
      </c>
      <c r="AY282" s="254" t="s">
        <v>199</v>
      </c>
    </row>
    <row r="283" s="14" customFormat="1">
      <c r="A283" s="14"/>
      <c r="B283" s="244"/>
      <c r="C283" s="245"/>
      <c r="D283" s="235" t="s">
        <v>209</v>
      </c>
      <c r="E283" s="246" t="s">
        <v>1</v>
      </c>
      <c r="F283" s="247" t="s">
        <v>1489</v>
      </c>
      <c r="G283" s="245"/>
      <c r="H283" s="248">
        <v>40.710000000000001</v>
      </c>
      <c r="I283" s="249"/>
      <c r="J283" s="245"/>
      <c r="K283" s="245"/>
      <c r="L283" s="250"/>
      <c r="M283" s="251"/>
      <c r="N283" s="252"/>
      <c r="O283" s="252"/>
      <c r="P283" s="252"/>
      <c r="Q283" s="252"/>
      <c r="R283" s="252"/>
      <c r="S283" s="252"/>
      <c r="T283" s="253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54" t="s">
        <v>209</v>
      </c>
      <c r="AU283" s="254" t="s">
        <v>87</v>
      </c>
      <c r="AV283" s="14" t="s">
        <v>87</v>
      </c>
      <c r="AW283" s="14" t="s">
        <v>33</v>
      </c>
      <c r="AX283" s="14" t="s">
        <v>77</v>
      </c>
      <c r="AY283" s="254" t="s">
        <v>199</v>
      </c>
    </row>
    <row r="284" s="14" customFormat="1">
      <c r="A284" s="14"/>
      <c r="B284" s="244"/>
      <c r="C284" s="245"/>
      <c r="D284" s="235" t="s">
        <v>209</v>
      </c>
      <c r="E284" s="246" t="s">
        <v>1</v>
      </c>
      <c r="F284" s="247" t="s">
        <v>1491</v>
      </c>
      <c r="G284" s="245"/>
      <c r="H284" s="248">
        <v>21.16</v>
      </c>
      <c r="I284" s="249"/>
      <c r="J284" s="245"/>
      <c r="K284" s="245"/>
      <c r="L284" s="250"/>
      <c r="M284" s="251"/>
      <c r="N284" s="252"/>
      <c r="O284" s="252"/>
      <c r="P284" s="252"/>
      <c r="Q284" s="252"/>
      <c r="R284" s="252"/>
      <c r="S284" s="252"/>
      <c r="T284" s="253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54" t="s">
        <v>209</v>
      </c>
      <c r="AU284" s="254" t="s">
        <v>87</v>
      </c>
      <c r="AV284" s="14" t="s">
        <v>87</v>
      </c>
      <c r="AW284" s="14" t="s">
        <v>33</v>
      </c>
      <c r="AX284" s="14" t="s">
        <v>77</v>
      </c>
      <c r="AY284" s="254" t="s">
        <v>199</v>
      </c>
    </row>
    <row r="285" s="14" customFormat="1">
      <c r="A285" s="14"/>
      <c r="B285" s="244"/>
      <c r="C285" s="245"/>
      <c r="D285" s="235" t="s">
        <v>209</v>
      </c>
      <c r="E285" s="246" t="s">
        <v>1</v>
      </c>
      <c r="F285" s="247" t="s">
        <v>1595</v>
      </c>
      <c r="G285" s="245"/>
      <c r="H285" s="248">
        <v>25.350000000000001</v>
      </c>
      <c r="I285" s="249"/>
      <c r="J285" s="245"/>
      <c r="K285" s="245"/>
      <c r="L285" s="250"/>
      <c r="M285" s="251"/>
      <c r="N285" s="252"/>
      <c r="O285" s="252"/>
      <c r="P285" s="252"/>
      <c r="Q285" s="252"/>
      <c r="R285" s="252"/>
      <c r="S285" s="252"/>
      <c r="T285" s="253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54" t="s">
        <v>209</v>
      </c>
      <c r="AU285" s="254" t="s">
        <v>87</v>
      </c>
      <c r="AV285" s="14" t="s">
        <v>87</v>
      </c>
      <c r="AW285" s="14" t="s">
        <v>33</v>
      </c>
      <c r="AX285" s="14" t="s">
        <v>77</v>
      </c>
      <c r="AY285" s="254" t="s">
        <v>199</v>
      </c>
    </row>
    <row r="286" s="14" customFormat="1">
      <c r="A286" s="14"/>
      <c r="B286" s="244"/>
      <c r="C286" s="245"/>
      <c r="D286" s="235" t="s">
        <v>209</v>
      </c>
      <c r="E286" s="246" t="s">
        <v>1</v>
      </c>
      <c r="F286" s="247" t="s">
        <v>114</v>
      </c>
      <c r="G286" s="245"/>
      <c r="H286" s="248">
        <v>167.44999999999999</v>
      </c>
      <c r="I286" s="249"/>
      <c r="J286" s="245"/>
      <c r="K286" s="245"/>
      <c r="L286" s="250"/>
      <c r="M286" s="251"/>
      <c r="N286" s="252"/>
      <c r="O286" s="252"/>
      <c r="P286" s="252"/>
      <c r="Q286" s="252"/>
      <c r="R286" s="252"/>
      <c r="S286" s="252"/>
      <c r="T286" s="253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54" t="s">
        <v>209</v>
      </c>
      <c r="AU286" s="254" t="s">
        <v>87</v>
      </c>
      <c r="AV286" s="14" t="s">
        <v>87</v>
      </c>
      <c r="AW286" s="14" t="s">
        <v>33</v>
      </c>
      <c r="AX286" s="14" t="s">
        <v>85</v>
      </c>
      <c r="AY286" s="254" t="s">
        <v>199</v>
      </c>
    </row>
    <row r="287" s="13" customFormat="1">
      <c r="A287" s="13"/>
      <c r="B287" s="233"/>
      <c r="C287" s="234"/>
      <c r="D287" s="235" t="s">
        <v>209</v>
      </c>
      <c r="E287" s="236" t="s">
        <v>1</v>
      </c>
      <c r="F287" s="237" t="s">
        <v>222</v>
      </c>
      <c r="G287" s="234"/>
      <c r="H287" s="236" t="s">
        <v>1</v>
      </c>
      <c r="I287" s="238"/>
      <c r="J287" s="234"/>
      <c r="K287" s="234"/>
      <c r="L287" s="239"/>
      <c r="M287" s="240"/>
      <c r="N287" s="241"/>
      <c r="O287" s="241"/>
      <c r="P287" s="241"/>
      <c r="Q287" s="241"/>
      <c r="R287" s="241"/>
      <c r="S287" s="241"/>
      <c r="T287" s="242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43" t="s">
        <v>209</v>
      </c>
      <c r="AU287" s="243" t="s">
        <v>87</v>
      </c>
      <c r="AV287" s="13" t="s">
        <v>85</v>
      </c>
      <c r="AW287" s="13" t="s">
        <v>33</v>
      </c>
      <c r="AX287" s="13" t="s">
        <v>77</v>
      </c>
      <c r="AY287" s="243" t="s">
        <v>199</v>
      </c>
    </row>
    <row r="288" s="14" customFormat="1">
      <c r="A288" s="14"/>
      <c r="B288" s="244"/>
      <c r="C288" s="245"/>
      <c r="D288" s="235" t="s">
        <v>209</v>
      </c>
      <c r="E288" s="246" t="s">
        <v>1</v>
      </c>
      <c r="F288" s="247" t="s">
        <v>1593</v>
      </c>
      <c r="G288" s="245"/>
      <c r="H288" s="248">
        <v>41.140000000000001</v>
      </c>
      <c r="I288" s="249"/>
      <c r="J288" s="245"/>
      <c r="K288" s="245"/>
      <c r="L288" s="250"/>
      <c r="M288" s="251"/>
      <c r="N288" s="252"/>
      <c r="O288" s="252"/>
      <c r="P288" s="252"/>
      <c r="Q288" s="252"/>
      <c r="R288" s="252"/>
      <c r="S288" s="252"/>
      <c r="T288" s="253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54" t="s">
        <v>209</v>
      </c>
      <c r="AU288" s="254" t="s">
        <v>87</v>
      </c>
      <c r="AV288" s="14" t="s">
        <v>87</v>
      </c>
      <c r="AW288" s="14" t="s">
        <v>33</v>
      </c>
      <c r="AX288" s="14" t="s">
        <v>77</v>
      </c>
      <c r="AY288" s="254" t="s">
        <v>199</v>
      </c>
    </row>
    <row r="289" s="14" customFormat="1">
      <c r="A289" s="14"/>
      <c r="B289" s="244"/>
      <c r="C289" s="245"/>
      <c r="D289" s="235" t="s">
        <v>209</v>
      </c>
      <c r="E289" s="246" t="s">
        <v>1</v>
      </c>
      <c r="F289" s="247" t="s">
        <v>1594</v>
      </c>
      <c r="G289" s="245"/>
      <c r="H289" s="248">
        <v>39.090000000000003</v>
      </c>
      <c r="I289" s="249"/>
      <c r="J289" s="245"/>
      <c r="K289" s="245"/>
      <c r="L289" s="250"/>
      <c r="M289" s="251"/>
      <c r="N289" s="252"/>
      <c r="O289" s="252"/>
      <c r="P289" s="252"/>
      <c r="Q289" s="252"/>
      <c r="R289" s="252"/>
      <c r="S289" s="252"/>
      <c r="T289" s="253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54" t="s">
        <v>209</v>
      </c>
      <c r="AU289" s="254" t="s">
        <v>87</v>
      </c>
      <c r="AV289" s="14" t="s">
        <v>87</v>
      </c>
      <c r="AW289" s="14" t="s">
        <v>33</v>
      </c>
      <c r="AX289" s="14" t="s">
        <v>77</v>
      </c>
      <c r="AY289" s="254" t="s">
        <v>199</v>
      </c>
    </row>
    <row r="290" s="14" customFormat="1">
      <c r="A290" s="14"/>
      <c r="B290" s="244"/>
      <c r="C290" s="245"/>
      <c r="D290" s="235" t="s">
        <v>209</v>
      </c>
      <c r="E290" s="246" t="s">
        <v>1</v>
      </c>
      <c r="F290" s="247" t="s">
        <v>1489</v>
      </c>
      <c r="G290" s="245"/>
      <c r="H290" s="248">
        <v>40.710000000000001</v>
      </c>
      <c r="I290" s="249"/>
      <c r="J290" s="245"/>
      <c r="K290" s="245"/>
      <c r="L290" s="250"/>
      <c r="M290" s="251"/>
      <c r="N290" s="252"/>
      <c r="O290" s="252"/>
      <c r="P290" s="252"/>
      <c r="Q290" s="252"/>
      <c r="R290" s="252"/>
      <c r="S290" s="252"/>
      <c r="T290" s="253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54" t="s">
        <v>209</v>
      </c>
      <c r="AU290" s="254" t="s">
        <v>87</v>
      </c>
      <c r="AV290" s="14" t="s">
        <v>87</v>
      </c>
      <c r="AW290" s="14" t="s">
        <v>33</v>
      </c>
      <c r="AX290" s="14" t="s">
        <v>77</v>
      </c>
      <c r="AY290" s="254" t="s">
        <v>199</v>
      </c>
    </row>
    <row r="291" s="14" customFormat="1">
      <c r="A291" s="14"/>
      <c r="B291" s="244"/>
      <c r="C291" s="245"/>
      <c r="D291" s="235" t="s">
        <v>209</v>
      </c>
      <c r="E291" s="246" t="s">
        <v>1</v>
      </c>
      <c r="F291" s="247" t="s">
        <v>1491</v>
      </c>
      <c r="G291" s="245"/>
      <c r="H291" s="248">
        <v>21.16</v>
      </c>
      <c r="I291" s="249"/>
      <c r="J291" s="245"/>
      <c r="K291" s="245"/>
      <c r="L291" s="250"/>
      <c r="M291" s="251"/>
      <c r="N291" s="252"/>
      <c r="O291" s="252"/>
      <c r="P291" s="252"/>
      <c r="Q291" s="252"/>
      <c r="R291" s="252"/>
      <c r="S291" s="252"/>
      <c r="T291" s="253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54" t="s">
        <v>209</v>
      </c>
      <c r="AU291" s="254" t="s">
        <v>87</v>
      </c>
      <c r="AV291" s="14" t="s">
        <v>87</v>
      </c>
      <c r="AW291" s="14" t="s">
        <v>33</v>
      </c>
      <c r="AX291" s="14" t="s">
        <v>77</v>
      </c>
      <c r="AY291" s="254" t="s">
        <v>199</v>
      </c>
    </row>
    <row r="292" s="14" customFormat="1">
      <c r="A292" s="14"/>
      <c r="B292" s="244"/>
      <c r="C292" s="245"/>
      <c r="D292" s="235" t="s">
        <v>209</v>
      </c>
      <c r="E292" s="246" t="s">
        <v>1</v>
      </c>
      <c r="F292" s="247" t="s">
        <v>1595</v>
      </c>
      <c r="G292" s="245"/>
      <c r="H292" s="248">
        <v>25.350000000000001</v>
      </c>
      <c r="I292" s="249"/>
      <c r="J292" s="245"/>
      <c r="K292" s="245"/>
      <c r="L292" s="250"/>
      <c r="M292" s="251"/>
      <c r="N292" s="252"/>
      <c r="O292" s="252"/>
      <c r="P292" s="252"/>
      <c r="Q292" s="252"/>
      <c r="R292" s="252"/>
      <c r="S292" s="252"/>
      <c r="T292" s="253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54" t="s">
        <v>209</v>
      </c>
      <c r="AU292" s="254" t="s">
        <v>87</v>
      </c>
      <c r="AV292" s="14" t="s">
        <v>87</v>
      </c>
      <c r="AW292" s="14" t="s">
        <v>33</v>
      </c>
      <c r="AX292" s="14" t="s">
        <v>77</v>
      </c>
      <c r="AY292" s="254" t="s">
        <v>199</v>
      </c>
    </row>
    <row r="293" s="14" customFormat="1">
      <c r="A293" s="14"/>
      <c r="B293" s="244"/>
      <c r="C293" s="245"/>
      <c r="D293" s="235" t="s">
        <v>209</v>
      </c>
      <c r="E293" s="246" t="s">
        <v>1</v>
      </c>
      <c r="F293" s="247" t="s">
        <v>114</v>
      </c>
      <c r="G293" s="245"/>
      <c r="H293" s="248">
        <v>167.44999999999999</v>
      </c>
      <c r="I293" s="249"/>
      <c r="J293" s="245"/>
      <c r="K293" s="245"/>
      <c r="L293" s="250"/>
      <c r="M293" s="251"/>
      <c r="N293" s="252"/>
      <c r="O293" s="252"/>
      <c r="P293" s="252"/>
      <c r="Q293" s="252"/>
      <c r="R293" s="252"/>
      <c r="S293" s="252"/>
      <c r="T293" s="253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54" t="s">
        <v>209</v>
      </c>
      <c r="AU293" s="254" t="s">
        <v>87</v>
      </c>
      <c r="AV293" s="14" t="s">
        <v>87</v>
      </c>
      <c r="AW293" s="14" t="s">
        <v>33</v>
      </c>
      <c r="AX293" s="14" t="s">
        <v>85</v>
      </c>
      <c r="AY293" s="254" t="s">
        <v>199</v>
      </c>
    </row>
    <row r="294" s="2" customFormat="1" ht="37.8" customHeight="1">
      <c r="A294" s="39"/>
      <c r="B294" s="40"/>
      <c r="C294" s="220" t="s">
        <v>485</v>
      </c>
      <c r="D294" s="220" t="s">
        <v>202</v>
      </c>
      <c r="E294" s="221" t="s">
        <v>1596</v>
      </c>
      <c r="F294" s="222" t="s">
        <v>1597</v>
      </c>
      <c r="G294" s="223" t="s">
        <v>248</v>
      </c>
      <c r="H294" s="224">
        <v>1</v>
      </c>
      <c r="I294" s="225"/>
      <c r="J294" s="226">
        <f>ROUND(I294*H294,2)</f>
        <v>0</v>
      </c>
      <c r="K294" s="222" t="s">
        <v>206</v>
      </c>
      <c r="L294" s="45"/>
      <c r="M294" s="227" t="s">
        <v>1</v>
      </c>
      <c r="N294" s="228" t="s">
        <v>42</v>
      </c>
      <c r="O294" s="92"/>
      <c r="P294" s="229">
        <f>O294*H294</f>
        <v>0</v>
      </c>
      <c r="Q294" s="229">
        <v>0</v>
      </c>
      <c r="R294" s="229">
        <f>Q294*H294</f>
        <v>0</v>
      </c>
      <c r="S294" s="229">
        <v>0.020500000000000001</v>
      </c>
      <c r="T294" s="230">
        <f>S294*H294</f>
        <v>0.020500000000000001</v>
      </c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R294" s="231" t="s">
        <v>313</v>
      </c>
      <c r="AT294" s="231" t="s">
        <v>202</v>
      </c>
      <c r="AU294" s="231" t="s">
        <v>87</v>
      </c>
      <c r="AY294" s="18" t="s">
        <v>199</v>
      </c>
      <c r="BE294" s="232">
        <f>IF(N294="základní",J294,0)</f>
        <v>0</v>
      </c>
      <c r="BF294" s="232">
        <f>IF(N294="snížená",J294,0)</f>
        <v>0</v>
      </c>
      <c r="BG294" s="232">
        <f>IF(N294="zákl. přenesená",J294,0)</f>
        <v>0</v>
      </c>
      <c r="BH294" s="232">
        <f>IF(N294="sníž. přenesená",J294,0)</f>
        <v>0</v>
      </c>
      <c r="BI294" s="232">
        <f>IF(N294="nulová",J294,0)</f>
        <v>0</v>
      </c>
      <c r="BJ294" s="18" t="s">
        <v>85</v>
      </c>
      <c r="BK294" s="232">
        <f>ROUND(I294*H294,2)</f>
        <v>0</v>
      </c>
      <c r="BL294" s="18" t="s">
        <v>313</v>
      </c>
      <c r="BM294" s="231" t="s">
        <v>1598</v>
      </c>
    </row>
    <row r="295" s="13" customFormat="1">
      <c r="A295" s="13"/>
      <c r="B295" s="233"/>
      <c r="C295" s="234"/>
      <c r="D295" s="235" t="s">
        <v>209</v>
      </c>
      <c r="E295" s="236" t="s">
        <v>1</v>
      </c>
      <c r="F295" s="237" t="s">
        <v>1599</v>
      </c>
      <c r="G295" s="234"/>
      <c r="H295" s="236" t="s">
        <v>1</v>
      </c>
      <c r="I295" s="238"/>
      <c r="J295" s="234"/>
      <c r="K295" s="234"/>
      <c r="L295" s="239"/>
      <c r="M295" s="240"/>
      <c r="N295" s="241"/>
      <c r="O295" s="241"/>
      <c r="P295" s="241"/>
      <c r="Q295" s="241"/>
      <c r="R295" s="241"/>
      <c r="S295" s="241"/>
      <c r="T295" s="242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43" t="s">
        <v>209</v>
      </c>
      <c r="AU295" s="243" t="s">
        <v>87</v>
      </c>
      <c r="AV295" s="13" t="s">
        <v>85</v>
      </c>
      <c r="AW295" s="13" t="s">
        <v>33</v>
      </c>
      <c r="AX295" s="13" t="s">
        <v>77</v>
      </c>
      <c r="AY295" s="243" t="s">
        <v>199</v>
      </c>
    </row>
    <row r="296" s="14" customFormat="1">
      <c r="A296" s="14"/>
      <c r="B296" s="244"/>
      <c r="C296" s="245"/>
      <c r="D296" s="235" t="s">
        <v>209</v>
      </c>
      <c r="E296" s="246" t="s">
        <v>1</v>
      </c>
      <c r="F296" s="247" t="s">
        <v>85</v>
      </c>
      <c r="G296" s="245"/>
      <c r="H296" s="248">
        <v>1</v>
      </c>
      <c r="I296" s="249"/>
      <c r="J296" s="245"/>
      <c r="K296" s="245"/>
      <c r="L296" s="250"/>
      <c r="M296" s="251"/>
      <c r="N296" s="252"/>
      <c r="O296" s="252"/>
      <c r="P296" s="252"/>
      <c r="Q296" s="252"/>
      <c r="R296" s="252"/>
      <c r="S296" s="252"/>
      <c r="T296" s="253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54" t="s">
        <v>209</v>
      </c>
      <c r="AU296" s="254" t="s">
        <v>87</v>
      </c>
      <c r="AV296" s="14" t="s">
        <v>87</v>
      </c>
      <c r="AW296" s="14" t="s">
        <v>33</v>
      </c>
      <c r="AX296" s="14" t="s">
        <v>85</v>
      </c>
      <c r="AY296" s="254" t="s">
        <v>199</v>
      </c>
    </row>
    <row r="297" s="2" customFormat="1" ht="66.75" customHeight="1">
      <c r="A297" s="39"/>
      <c r="B297" s="40"/>
      <c r="C297" s="220" t="s">
        <v>491</v>
      </c>
      <c r="D297" s="220" t="s">
        <v>202</v>
      </c>
      <c r="E297" s="221" t="s">
        <v>1600</v>
      </c>
      <c r="F297" s="222" t="s">
        <v>1601</v>
      </c>
      <c r="G297" s="223" t="s">
        <v>308</v>
      </c>
      <c r="H297" s="224">
        <v>0.77900000000000003</v>
      </c>
      <c r="I297" s="225"/>
      <c r="J297" s="226">
        <f>ROUND(I297*H297,2)</f>
        <v>0</v>
      </c>
      <c r="K297" s="222" t="s">
        <v>206</v>
      </c>
      <c r="L297" s="45"/>
      <c r="M297" s="227" t="s">
        <v>1</v>
      </c>
      <c r="N297" s="228" t="s">
        <v>42</v>
      </c>
      <c r="O297" s="92"/>
      <c r="P297" s="229">
        <f>O297*H297</f>
        <v>0</v>
      </c>
      <c r="Q297" s="229">
        <v>0</v>
      </c>
      <c r="R297" s="229">
        <f>Q297*H297</f>
        <v>0</v>
      </c>
      <c r="S297" s="229">
        <v>0</v>
      </c>
      <c r="T297" s="230">
        <f>S297*H297</f>
        <v>0</v>
      </c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R297" s="231" t="s">
        <v>313</v>
      </c>
      <c r="AT297" s="231" t="s">
        <v>202</v>
      </c>
      <c r="AU297" s="231" t="s">
        <v>87</v>
      </c>
      <c r="AY297" s="18" t="s">
        <v>199</v>
      </c>
      <c r="BE297" s="232">
        <f>IF(N297="základní",J297,0)</f>
        <v>0</v>
      </c>
      <c r="BF297" s="232">
        <f>IF(N297="snížená",J297,0)</f>
        <v>0</v>
      </c>
      <c r="BG297" s="232">
        <f>IF(N297="zákl. přenesená",J297,0)</f>
        <v>0</v>
      </c>
      <c r="BH297" s="232">
        <f>IF(N297="sníž. přenesená",J297,0)</f>
        <v>0</v>
      </c>
      <c r="BI297" s="232">
        <f>IF(N297="nulová",J297,0)</f>
        <v>0</v>
      </c>
      <c r="BJ297" s="18" t="s">
        <v>85</v>
      </c>
      <c r="BK297" s="232">
        <f>ROUND(I297*H297,2)</f>
        <v>0</v>
      </c>
      <c r="BL297" s="18" t="s">
        <v>313</v>
      </c>
      <c r="BM297" s="231" t="s">
        <v>1602</v>
      </c>
    </row>
    <row r="298" s="2" customFormat="1" ht="55.5" customHeight="1">
      <c r="A298" s="39"/>
      <c r="B298" s="40"/>
      <c r="C298" s="220" t="s">
        <v>495</v>
      </c>
      <c r="D298" s="220" t="s">
        <v>202</v>
      </c>
      <c r="E298" s="221" t="s">
        <v>1603</v>
      </c>
      <c r="F298" s="222" t="s">
        <v>1604</v>
      </c>
      <c r="G298" s="223" t="s">
        <v>308</v>
      </c>
      <c r="H298" s="224">
        <v>0.77900000000000003</v>
      </c>
      <c r="I298" s="225"/>
      <c r="J298" s="226">
        <f>ROUND(I298*H298,2)</f>
        <v>0</v>
      </c>
      <c r="K298" s="222" t="s">
        <v>206</v>
      </c>
      <c r="L298" s="45"/>
      <c r="M298" s="227" t="s">
        <v>1</v>
      </c>
      <c r="N298" s="228" t="s">
        <v>42</v>
      </c>
      <c r="O298" s="92"/>
      <c r="P298" s="229">
        <f>O298*H298</f>
        <v>0</v>
      </c>
      <c r="Q298" s="229">
        <v>0</v>
      </c>
      <c r="R298" s="229">
        <f>Q298*H298</f>
        <v>0</v>
      </c>
      <c r="S298" s="229">
        <v>0</v>
      </c>
      <c r="T298" s="230">
        <f>S298*H298</f>
        <v>0</v>
      </c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R298" s="231" t="s">
        <v>313</v>
      </c>
      <c r="AT298" s="231" t="s">
        <v>202</v>
      </c>
      <c r="AU298" s="231" t="s">
        <v>87</v>
      </c>
      <c r="AY298" s="18" t="s">
        <v>199</v>
      </c>
      <c r="BE298" s="232">
        <f>IF(N298="základní",J298,0)</f>
        <v>0</v>
      </c>
      <c r="BF298" s="232">
        <f>IF(N298="snížená",J298,0)</f>
        <v>0</v>
      </c>
      <c r="BG298" s="232">
        <f>IF(N298="zákl. přenesená",J298,0)</f>
        <v>0</v>
      </c>
      <c r="BH298" s="232">
        <f>IF(N298="sníž. přenesená",J298,0)</f>
        <v>0</v>
      </c>
      <c r="BI298" s="232">
        <f>IF(N298="nulová",J298,0)</f>
        <v>0</v>
      </c>
      <c r="BJ298" s="18" t="s">
        <v>85</v>
      </c>
      <c r="BK298" s="232">
        <f>ROUND(I298*H298,2)</f>
        <v>0</v>
      </c>
      <c r="BL298" s="18" t="s">
        <v>313</v>
      </c>
      <c r="BM298" s="231" t="s">
        <v>1605</v>
      </c>
    </row>
    <row r="299" s="12" customFormat="1" ht="22.8" customHeight="1">
      <c r="A299" s="12"/>
      <c r="B299" s="204"/>
      <c r="C299" s="205"/>
      <c r="D299" s="206" t="s">
        <v>76</v>
      </c>
      <c r="E299" s="218" t="s">
        <v>669</v>
      </c>
      <c r="F299" s="218" t="s">
        <v>670</v>
      </c>
      <c r="G299" s="205"/>
      <c r="H299" s="205"/>
      <c r="I299" s="208"/>
      <c r="J299" s="219">
        <f>BK299</f>
        <v>0</v>
      </c>
      <c r="K299" s="205"/>
      <c r="L299" s="210"/>
      <c r="M299" s="211"/>
      <c r="N299" s="212"/>
      <c r="O299" s="212"/>
      <c r="P299" s="213">
        <f>SUM(P300:P351)</f>
        <v>0</v>
      </c>
      <c r="Q299" s="212"/>
      <c r="R299" s="213">
        <f>SUM(R300:R351)</f>
        <v>0.047420000000000004</v>
      </c>
      <c r="S299" s="212"/>
      <c r="T299" s="214">
        <f>SUM(T300:T351)</f>
        <v>0.032469999999999999</v>
      </c>
      <c r="U299" s="12"/>
      <c r="V299" s="12"/>
      <c r="W299" s="12"/>
      <c r="X299" s="12"/>
      <c r="Y299" s="12"/>
      <c r="Z299" s="12"/>
      <c r="AA299" s="12"/>
      <c r="AB299" s="12"/>
      <c r="AC299" s="12"/>
      <c r="AD299" s="12"/>
      <c r="AE299" s="12"/>
      <c r="AR299" s="215" t="s">
        <v>87</v>
      </c>
      <c r="AT299" s="216" t="s">
        <v>76</v>
      </c>
      <c r="AU299" s="216" t="s">
        <v>85</v>
      </c>
      <c r="AY299" s="215" t="s">
        <v>199</v>
      </c>
      <c r="BK299" s="217">
        <f>SUM(BK300:BK351)</f>
        <v>0</v>
      </c>
    </row>
    <row r="300" s="2" customFormat="1" ht="37.8" customHeight="1">
      <c r="A300" s="39"/>
      <c r="B300" s="40"/>
      <c r="C300" s="220" t="s">
        <v>499</v>
      </c>
      <c r="D300" s="220" t="s">
        <v>202</v>
      </c>
      <c r="E300" s="221" t="s">
        <v>672</v>
      </c>
      <c r="F300" s="222" t="s">
        <v>673</v>
      </c>
      <c r="G300" s="223" t="s">
        <v>248</v>
      </c>
      <c r="H300" s="224">
        <v>1</v>
      </c>
      <c r="I300" s="225"/>
      <c r="J300" s="226">
        <f>ROUND(I300*H300,2)</f>
        <v>0</v>
      </c>
      <c r="K300" s="222" t="s">
        <v>206</v>
      </c>
      <c r="L300" s="45"/>
      <c r="M300" s="227" t="s">
        <v>1</v>
      </c>
      <c r="N300" s="228" t="s">
        <v>42</v>
      </c>
      <c r="O300" s="92"/>
      <c r="P300" s="229">
        <f>O300*H300</f>
        <v>0</v>
      </c>
      <c r="Q300" s="229">
        <v>0</v>
      </c>
      <c r="R300" s="229">
        <f>Q300*H300</f>
        <v>0</v>
      </c>
      <c r="S300" s="229">
        <v>0</v>
      </c>
      <c r="T300" s="230">
        <f>S300*H300</f>
        <v>0</v>
      </c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R300" s="231" t="s">
        <v>313</v>
      </c>
      <c r="AT300" s="231" t="s">
        <v>202</v>
      </c>
      <c r="AU300" s="231" t="s">
        <v>87</v>
      </c>
      <c r="AY300" s="18" t="s">
        <v>199</v>
      </c>
      <c r="BE300" s="232">
        <f>IF(N300="základní",J300,0)</f>
        <v>0</v>
      </c>
      <c r="BF300" s="232">
        <f>IF(N300="snížená",J300,0)</f>
        <v>0</v>
      </c>
      <c r="BG300" s="232">
        <f>IF(N300="zákl. přenesená",J300,0)</f>
        <v>0</v>
      </c>
      <c r="BH300" s="232">
        <f>IF(N300="sníž. přenesená",J300,0)</f>
        <v>0</v>
      </c>
      <c r="BI300" s="232">
        <f>IF(N300="nulová",J300,0)</f>
        <v>0</v>
      </c>
      <c r="BJ300" s="18" t="s">
        <v>85</v>
      </c>
      <c r="BK300" s="232">
        <f>ROUND(I300*H300,2)</f>
        <v>0</v>
      </c>
      <c r="BL300" s="18" t="s">
        <v>313</v>
      </c>
      <c r="BM300" s="231" t="s">
        <v>1606</v>
      </c>
    </row>
    <row r="301" s="13" customFormat="1">
      <c r="A301" s="13"/>
      <c r="B301" s="233"/>
      <c r="C301" s="234"/>
      <c r="D301" s="235" t="s">
        <v>209</v>
      </c>
      <c r="E301" s="236" t="s">
        <v>1</v>
      </c>
      <c r="F301" s="237" t="s">
        <v>1607</v>
      </c>
      <c r="G301" s="234"/>
      <c r="H301" s="236" t="s">
        <v>1</v>
      </c>
      <c r="I301" s="238"/>
      <c r="J301" s="234"/>
      <c r="K301" s="234"/>
      <c r="L301" s="239"/>
      <c r="M301" s="240"/>
      <c r="N301" s="241"/>
      <c r="O301" s="241"/>
      <c r="P301" s="241"/>
      <c r="Q301" s="241"/>
      <c r="R301" s="241"/>
      <c r="S301" s="241"/>
      <c r="T301" s="242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43" t="s">
        <v>209</v>
      </c>
      <c r="AU301" s="243" t="s">
        <v>87</v>
      </c>
      <c r="AV301" s="13" t="s">
        <v>85</v>
      </c>
      <c r="AW301" s="13" t="s">
        <v>33</v>
      </c>
      <c r="AX301" s="13" t="s">
        <v>77</v>
      </c>
      <c r="AY301" s="243" t="s">
        <v>199</v>
      </c>
    </row>
    <row r="302" s="14" customFormat="1">
      <c r="A302" s="14"/>
      <c r="B302" s="244"/>
      <c r="C302" s="245"/>
      <c r="D302" s="235" t="s">
        <v>209</v>
      </c>
      <c r="E302" s="246" t="s">
        <v>1</v>
      </c>
      <c r="F302" s="247" t="s">
        <v>85</v>
      </c>
      <c r="G302" s="245"/>
      <c r="H302" s="248">
        <v>1</v>
      </c>
      <c r="I302" s="249"/>
      <c r="J302" s="245"/>
      <c r="K302" s="245"/>
      <c r="L302" s="250"/>
      <c r="M302" s="251"/>
      <c r="N302" s="252"/>
      <c r="O302" s="252"/>
      <c r="P302" s="252"/>
      <c r="Q302" s="252"/>
      <c r="R302" s="252"/>
      <c r="S302" s="252"/>
      <c r="T302" s="253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54" t="s">
        <v>209</v>
      </c>
      <c r="AU302" s="254" t="s">
        <v>87</v>
      </c>
      <c r="AV302" s="14" t="s">
        <v>87</v>
      </c>
      <c r="AW302" s="14" t="s">
        <v>33</v>
      </c>
      <c r="AX302" s="14" t="s">
        <v>85</v>
      </c>
      <c r="AY302" s="254" t="s">
        <v>199</v>
      </c>
    </row>
    <row r="303" s="2" customFormat="1" ht="24.15" customHeight="1">
      <c r="A303" s="39"/>
      <c r="B303" s="40"/>
      <c r="C303" s="255" t="s">
        <v>505</v>
      </c>
      <c r="D303" s="255" t="s">
        <v>252</v>
      </c>
      <c r="E303" s="256" t="s">
        <v>1608</v>
      </c>
      <c r="F303" s="257" t="s">
        <v>1609</v>
      </c>
      <c r="G303" s="258" t="s">
        <v>248</v>
      </c>
      <c r="H303" s="259">
        <v>1</v>
      </c>
      <c r="I303" s="260"/>
      <c r="J303" s="261">
        <f>ROUND(I303*H303,2)</f>
        <v>0</v>
      </c>
      <c r="K303" s="257" t="s">
        <v>206</v>
      </c>
      <c r="L303" s="262"/>
      <c r="M303" s="263" t="s">
        <v>1</v>
      </c>
      <c r="N303" s="264" t="s">
        <v>42</v>
      </c>
      <c r="O303" s="92"/>
      <c r="P303" s="229">
        <f>O303*H303</f>
        <v>0</v>
      </c>
      <c r="Q303" s="229">
        <v>0.016</v>
      </c>
      <c r="R303" s="229">
        <f>Q303*H303</f>
        <v>0.016</v>
      </c>
      <c r="S303" s="229">
        <v>0</v>
      </c>
      <c r="T303" s="230">
        <f>S303*H303</f>
        <v>0</v>
      </c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R303" s="231" t="s">
        <v>383</v>
      </c>
      <c r="AT303" s="231" t="s">
        <v>252</v>
      </c>
      <c r="AU303" s="231" t="s">
        <v>87</v>
      </c>
      <c r="AY303" s="18" t="s">
        <v>199</v>
      </c>
      <c r="BE303" s="232">
        <f>IF(N303="základní",J303,0)</f>
        <v>0</v>
      </c>
      <c r="BF303" s="232">
        <f>IF(N303="snížená",J303,0)</f>
        <v>0</v>
      </c>
      <c r="BG303" s="232">
        <f>IF(N303="zákl. přenesená",J303,0)</f>
        <v>0</v>
      </c>
      <c r="BH303" s="232">
        <f>IF(N303="sníž. přenesená",J303,0)</f>
        <v>0</v>
      </c>
      <c r="BI303" s="232">
        <f>IF(N303="nulová",J303,0)</f>
        <v>0</v>
      </c>
      <c r="BJ303" s="18" t="s">
        <v>85</v>
      </c>
      <c r="BK303" s="232">
        <f>ROUND(I303*H303,2)</f>
        <v>0</v>
      </c>
      <c r="BL303" s="18" t="s">
        <v>313</v>
      </c>
      <c r="BM303" s="231" t="s">
        <v>1610</v>
      </c>
    </row>
    <row r="304" s="2" customFormat="1" ht="24.15" customHeight="1">
      <c r="A304" s="39"/>
      <c r="B304" s="40"/>
      <c r="C304" s="220" t="s">
        <v>512</v>
      </c>
      <c r="D304" s="220" t="s">
        <v>202</v>
      </c>
      <c r="E304" s="221" t="s">
        <v>692</v>
      </c>
      <c r="F304" s="222" t="s">
        <v>693</v>
      </c>
      <c r="G304" s="223" t="s">
        <v>248</v>
      </c>
      <c r="H304" s="224">
        <v>7</v>
      </c>
      <c r="I304" s="225"/>
      <c r="J304" s="226">
        <f>ROUND(I304*H304,2)</f>
        <v>0</v>
      </c>
      <c r="K304" s="222" t="s">
        <v>206</v>
      </c>
      <c r="L304" s="45"/>
      <c r="M304" s="227" t="s">
        <v>1</v>
      </c>
      <c r="N304" s="228" t="s">
        <v>42</v>
      </c>
      <c r="O304" s="92"/>
      <c r="P304" s="229">
        <f>O304*H304</f>
        <v>0</v>
      </c>
      <c r="Q304" s="229">
        <v>0</v>
      </c>
      <c r="R304" s="229">
        <f>Q304*H304</f>
        <v>0</v>
      </c>
      <c r="S304" s="229">
        <v>0</v>
      </c>
      <c r="T304" s="230">
        <f>S304*H304</f>
        <v>0</v>
      </c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R304" s="231" t="s">
        <v>313</v>
      </c>
      <c r="AT304" s="231" t="s">
        <v>202</v>
      </c>
      <c r="AU304" s="231" t="s">
        <v>87</v>
      </c>
      <c r="AY304" s="18" t="s">
        <v>199</v>
      </c>
      <c r="BE304" s="232">
        <f>IF(N304="základní",J304,0)</f>
        <v>0</v>
      </c>
      <c r="BF304" s="232">
        <f>IF(N304="snížená",J304,0)</f>
        <v>0</v>
      </c>
      <c r="BG304" s="232">
        <f>IF(N304="zákl. přenesená",J304,0)</f>
        <v>0</v>
      </c>
      <c r="BH304" s="232">
        <f>IF(N304="sníž. přenesená",J304,0)</f>
        <v>0</v>
      </c>
      <c r="BI304" s="232">
        <f>IF(N304="nulová",J304,0)</f>
        <v>0</v>
      </c>
      <c r="BJ304" s="18" t="s">
        <v>85</v>
      </c>
      <c r="BK304" s="232">
        <f>ROUND(I304*H304,2)</f>
        <v>0</v>
      </c>
      <c r="BL304" s="18" t="s">
        <v>313</v>
      </c>
      <c r="BM304" s="231" t="s">
        <v>1611</v>
      </c>
    </row>
    <row r="305" s="13" customFormat="1">
      <c r="A305" s="13"/>
      <c r="B305" s="233"/>
      <c r="C305" s="234"/>
      <c r="D305" s="235" t="s">
        <v>209</v>
      </c>
      <c r="E305" s="236" t="s">
        <v>1</v>
      </c>
      <c r="F305" s="237" t="s">
        <v>1612</v>
      </c>
      <c r="G305" s="234"/>
      <c r="H305" s="236" t="s">
        <v>1</v>
      </c>
      <c r="I305" s="238"/>
      <c r="J305" s="234"/>
      <c r="K305" s="234"/>
      <c r="L305" s="239"/>
      <c r="M305" s="240"/>
      <c r="N305" s="241"/>
      <c r="O305" s="241"/>
      <c r="P305" s="241"/>
      <c r="Q305" s="241"/>
      <c r="R305" s="241"/>
      <c r="S305" s="241"/>
      <c r="T305" s="242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43" t="s">
        <v>209</v>
      </c>
      <c r="AU305" s="243" t="s">
        <v>87</v>
      </c>
      <c r="AV305" s="13" t="s">
        <v>85</v>
      </c>
      <c r="AW305" s="13" t="s">
        <v>33</v>
      </c>
      <c r="AX305" s="13" t="s">
        <v>77</v>
      </c>
      <c r="AY305" s="243" t="s">
        <v>199</v>
      </c>
    </row>
    <row r="306" s="14" customFormat="1">
      <c r="A306" s="14"/>
      <c r="B306" s="244"/>
      <c r="C306" s="245"/>
      <c r="D306" s="235" t="s">
        <v>209</v>
      </c>
      <c r="E306" s="246" t="s">
        <v>1</v>
      </c>
      <c r="F306" s="247" t="s">
        <v>251</v>
      </c>
      <c r="G306" s="245"/>
      <c r="H306" s="248">
        <v>7</v>
      </c>
      <c r="I306" s="249"/>
      <c r="J306" s="245"/>
      <c r="K306" s="245"/>
      <c r="L306" s="250"/>
      <c r="M306" s="251"/>
      <c r="N306" s="252"/>
      <c r="O306" s="252"/>
      <c r="P306" s="252"/>
      <c r="Q306" s="252"/>
      <c r="R306" s="252"/>
      <c r="S306" s="252"/>
      <c r="T306" s="253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54" t="s">
        <v>209</v>
      </c>
      <c r="AU306" s="254" t="s">
        <v>87</v>
      </c>
      <c r="AV306" s="14" t="s">
        <v>87</v>
      </c>
      <c r="AW306" s="14" t="s">
        <v>33</v>
      </c>
      <c r="AX306" s="14" t="s">
        <v>85</v>
      </c>
      <c r="AY306" s="254" t="s">
        <v>199</v>
      </c>
    </row>
    <row r="307" s="2" customFormat="1" ht="16.5" customHeight="1">
      <c r="A307" s="39"/>
      <c r="B307" s="40"/>
      <c r="C307" s="255" t="s">
        <v>517</v>
      </c>
      <c r="D307" s="255" t="s">
        <v>252</v>
      </c>
      <c r="E307" s="256" t="s">
        <v>697</v>
      </c>
      <c r="F307" s="257" t="s">
        <v>698</v>
      </c>
      <c r="G307" s="258" t="s">
        <v>248</v>
      </c>
      <c r="H307" s="259">
        <v>7</v>
      </c>
      <c r="I307" s="260"/>
      <c r="J307" s="261">
        <f>ROUND(I307*H307,2)</f>
        <v>0</v>
      </c>
      <c r="K307" s="257" t="s">
        <v>206</v>
      </c>
      <c r="L307" s="262"/>
      <c r="M307" s="263" t="s">
        <v>1</v>
      </c>
      <c r="N307" s="264" t="s">
        <v>42</v>
      </c>
      <c r="O307" s="92"/>
      <c r="P307" s="229">
        <f>O307*H307</f>
        <v>0</v>
      </c>
      <c r="Q307" s="229">
        <v>0.00014999999999999999</v>
      </c>
      <c r="R307" s="229">
        <f>Q307*H307</f>
        <v>0.0010499999999999999</v>
      </c>
      <c r="S307" s="229">
        <v>0</v>
      </c>
      <c r="T307" s="230">
        <f>S307*H307</f>
        <v>0</v>
      </c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R307" s="231" t="s">
        <v>383</v>
      </c>
      <c r="AT307" s="231" t="s">
        <v>252</v>
      </c>
      <c r="AU307" s="231" t="s">
        <v>87</v>
      </c>
      <c r="AY307" s="18" t="s">
        <v>199</v>
      </c>
      <c r="BE307" s="232">
        <f>IF(N307="základní",J307,0)</f>
        <v>0</v>
      </c>
      <c r="BF307" s="232">
        <f>IF(N307="snížená",J307,0)</f>
        <v>0</v>
      </c>
      <c r="BG307" s="232">
        <f>IF(N307="zákl. přenesená",J307,0)</f>
        <v>0</v>
      </c>
      <c r="BH307" s="232">
        <f>IF(N307="sníž. přenesená",J307,0)</f>
        <v>0</v>
      </c>
      <c r="BI307" s="232">
        <f>IF(N307="nulová",J307,0)</f>
        <v>0</v>
      </c>
      <c r="BJ307" s="18" t="s">
        <v>85</v>
      </c>
      <c r="BK307" s="232">
        <f>ROUND(I307*H307,2)</f>
        <v>0</v>
      </c>
      <c r="BL307" s="18" t="s">
        <v>313</v>
      </c>
      <c r="BM307" s="231" t="s">
        <v>1613</v>
      </c>
    </row>
    <row r="308" s="2" customFormat="1" ht="24.15" customHeight="1">
      <c r="A308" s="39"/>
      <c r="B308" s="40"/>
      <c r="C308" s="220" t="s">
        <v>521</v>
      </c>
      <c r="D308" s="220" t="s">
        <v>202</v>
      </c>
      <c r="E308" s="221" t="s">
        <v>701</v>
      </c>
      <c r="F308" s="222" t="s">
        <v>702</v>
      </c>
      <c r="G308" s="223" t="s">
        <v>248</v>
      </c>
      <c r="H308" s="224">
        <v>7</v>
      </c>
      <c r="I308" s="225"/>
      <c r="J308" s="226">
        <f>ROUND(I308*H308,2)</f>
        <v>0</v>
      </c>
      <c r="K308" s="222" t="s">
        <v>206</v>
      </c>
      <c r="L308" s="45"/>
      <c r="M308" s="227" t="s">
        <v>1</v>
      </c>
      <c r="N308" s="228" t="s">
        <v>42</v>
      </c>
      <c r="O308" s="92"/>
      <c r="P308" s="229">
        <f>O308*H308</f>
        <v>0</v>
      </c>
      <c r="Q308" s="229">
        <v>0</v>
      </c>
      <c r="R308" s="229">
        <f>Q308*H308</f>
        <v>0</v>
      </c>
      <c r="S308" s="229">
        <v>0</v>
      </c>
      <c r="T308" s="230">
        <f>S308*H308</f>
        <v>0</v>
      </c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R308" s="231" t="s">
        <v>313</v>
      </c>
      <c r="AT308" s="231" t="s">
        <v>202</v>
      </c>
      <c r="AU308" s="231" t="s">
        <v>87</v>
      </c>
      <c r="AY308" s="18" t="s">
        <v>199</v>
      </c>
      <c r="BE308" s="232">
        <f>IF(N308="základní",J308,0)</f>
        <v>0</v>
      </c>
      <c r="BF308" s="232">
        <f>IF(N308="snížená",J308,0)</f>
        <v>0</v>
      </c>
      <c r="BG308" s="232">
        <f>IF(N308="zákl. přenesená",J308,0)</f>
        <v>0</v>
      </c>
      <c r="BH308" s="232">
        <f>IF(N308="sníž. přenesená",J308,0)</f>
        <v>0</v>
      </c>
      <c r="BI308" s="232">
        <f>IF(N308="nulová",J308,0)</f>
        <v>0</v>
      </c>
      <c r="BJ308" s="18" t="s">
        <v>85</v>
      </c>
      <c r="BK308" s="232">
        <f>ROUND(I308*H308,2)</f>
        <v>0</v>
      </c>
      <c r="BL308" s="18" t="s">
        <v>313</v>
      </c>
      <c r="BM308" s="231" t="s">
        <v>1614</v>
      </c>
    </row>
    <row r="309" s="14" customFormat="1">
      <c r="A309" s="14"/>
      <c r="B309" s="244"/>
      <c r="C309" s="245"/>
      <c r="D309" s="235" t="s">
        <v>209</v>
      </c>
      <c r="E309" s="246" t="s">
        <v>1</v>
      </c>
      <c r="F309" s="247" t="s">
        <v>251</v>
      </c>
      <c r="G309" s="245"/>
      <c r="H309" s="248">
        <v>7</v>
      </c>
      <c r="I309" s="249"/>
      <c r="J309" s="245"/>
      <c r="K309" s="245"/>
      <c r="L309" s="250"/>
      <c r="M309" s="251"/>
      <c r="N309" s="252"/>
      <c r="O309" s="252"/>
      <c r="P309" s="252"/>
      <c r="Q309" s="252"/>
      <c r="R309" s="252"/>
      <c r="S309" s="252"/>
      <c r="T309" s="253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54" t="s">
        <v>209</v>
      </c>
      <c r="AU309" s="254" t="s">
        <v>87</v>
      </c>
      <c r="AV309" s="14" t="s">
        <v>87</v>
      </c>
      <c r="AW309" s="14" t="s">
        <v>33</v>
      </c>
      <c r="AX309" s="14" t="s">
        <v>85</v>
      </c>
      <c r="AY309" s="254" t="s">
        <v>199</v>
      </c>
    </row>
    <row r="310" s="2" customFormat="1" ht="16.5" customHeight="1">
      <c r="A310" s="39"/>
      <c r="B310" s="40"/>
      <c r="C310" s="255" t="s">
        <v>525</v>
      </c>
      <c r="D310" s="255" t="s">
        <v>252</v>
      </c>
      <c r="E310" s="256" t="s">
        <v>705</v>
      </c>
      <c r="F310" s="257" t="s">
        <v>706</v>
      </c>
      <c r="G310" s="258" t="s">
        <v>248</v>
      </c>
      <c r="H310" s="259">
        <v>7</v>
      </c>
      <c r="I310" s="260"/>
      <c r="J310" s="261">
        <f>ROUND(I310*H310,2)</f>
        <v>0</v>
      </c>
      <c r="K310" s="257" t="s">
        <v>206</v>
      </c>
      <c r="L310" s="262"/>
      <c r="M310" s="263" t="s">
        <v>1</v>
      </c>
      <c r="N310" s="264" t="s">
        <v>42</v>
      </c>
      <c r="O310" s="92"/>
      <c r="P310" s="229">
        <f>O310*H310</f>
        <v>0</v>
      </c>
      <c r="Q310" s="229">
        <v>0.0022000000000000001</v>
      </c>
      <c r="R310" s="229">
        <f>Q310*H310</f>
        <v>0.015400000000000001</v>
      </c>
      <c r="S310" s="229">
        <v>0</v>
      </c>
      <c r="T310" s="230">
        <f>S310*H310</f>
        <v>0</v>
      </c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R310" s="231" t="s">
        <v>383</v>
      </c>
      <c r="AT310" s="231" t="s">
        <v>252</v>
      </c>
      <c r="AU310" s="231" t="s">
        <v>87</v>
      </c>
      <c r="AY310" s="18" t="s">
        <v>199</v>
      </c>
      <c r="BE310" s="232">
        <f>IF(N310="základní",J310,0)</f>
        <v>0</v>
      </c>
      <c r="BF310" s="232">
        <f>IF(N310="snížená",J310,0)</f>
        <v>0</v>
      </c>
      <c r="BG310" s="232">
        <f>IF(N310="zákl. přenesená",J310,0)</f>
        <v>0</v>
      </c>
      <c r="BH310" s="232">
        <f>IF(N310="sníž. přenesená",J310,0)</f>
        <v>0</v>
      </c>
      <c r="BI310" s="232">
        <f>IF(N310="nulová",J310,0)</f>
        <v>0</v>
      </c>
      <c r="BJ310" s="18" t="s">
        <v>85</v>
      </c>
      <c r="BK310" s="232">
        <f>ROUND(I310*H310,2)</f>
        <v>0</v>
      </c>
      <c r="BL310" s="18" t="s">
        <v>313</v>
      </c>
      <c r="BM310" s="231" t="s">
        <v>1615</v>
      </c>
    </row>
    <row r="311" s="2" customFormat="1" ht="24.15" customHeight="1">
      <c r="A311" s="39"/>
      <c r="B311" s="40"/>
      <c r="C311" s="220" t="s">
        <v>529</v>
      </c>
      <c r="D311" s="220" t="s">
        <v>202</v>
      </c>
      <c r="E311" s="221" t="s">
        <v>1616</v>
      </c>
      <c r="F311" s="222" t="s">
        <v>1617</v>
      </c>
      <c r="G311" s="223" t="s">
        <v>248</v>
      </c>
      <c r="H311" s="224">
        <v>7</v>
      </c>
      <c r="I311" s="225"/>
      <c r="J311" s="226">
        <f>ROUND(I311*H311,2)</f>
        <v>0</v>
      </c>
      <c r="K311" s="222" t="s">
        <v>206</v>
      </c>
      <c r="L311" s="45"/>
      <c r="M311" s="227" t="s">
        <v>1</v>
      </c>
      <c r="N311" s="228" t="s">
        <v>42</v>
      </c>
      <c r="O311" s="92"/>
      <c r="P311" s="229">
        <f>O311*H311</f>
        <v>0</v>
      </c>
      <c r="Q311" s="229">
        <v>0</v>
      </c>
      <c r="R311" s="229">
        <f>Q311*H311</f>
        <v>0</v>
      </c>
      <c r="S311" s="229">
        <v>0.001</v>
      </c>
      <c r="T311" s="230">
        <f>S311*H311</f>
        <v>0.0070000000000000001</v>
      </c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R311" s="231" t="s">
        <v>313</v>
      </c>
      <c r="AT311" s="231" t="s">
        <v>202</v>
      </c>
      <c r="AU311" s="231" t="s">
        <v>87</v>
      </c>
      <c r="AY311" s="18" t="s">
        <v>199</v>
      </c>
      <c r="BE311" s="232">
        <f>IF(N311="základní",J311,0)</f>
        <v>0</v>
      </c>
      <c r="BF311" s="232">
        <f>IF(N311="snížená",J311,0)</f>
        <v>0</v>
      </c>
      <c r="BG311" s="232">
        <f>IF(N311="zákl. přenesená",J311,0)</f>
        <v>0</v>
      </c>
      <c r="BH311" s="232">
        <f>IF(N311="sníž. přenesená",J311,0)</f>
        <v>0</v>
      </c>
      <c r="BI311" s="232">
        <f>IF(N311="nulová",J311,0)</f>
        <v>0</v>
      </c>
      <c r="BJ311" s="18" t="s">
        <v>85</v>
      </c>
      <c r="BK311" s="232">
        <f>ROUND(I311*H311,2)</f>
        <v>0</v>
      </c>
      <c r="BL311" s="18" t="s">
        <v>313</v>
      </c>
      <c r="BM311" s="231" t="s">
        <v>1618</v>
      </c>
    </row>
    <row r="312" s="14" customFormat="1">
      <c r="A312" s="14"/>
      <c r="B312" s="244"/>
      <c r="C312" s="245"/>
      <c r="D312" s="235" t="s">
        <v>209</v>
      </c>
      <c r="E312" s="246" t="s">
        <v>1</v>
      </c>
      <c r="F312" s="247" t="s">
        <v>251</v>
      </c>
      <c r="G312" s="245"/>
      <c r="H312" s="248">
        <v>7</v>
      </c>
      <c r="I312" s="249"/>
      <c r="J312" s="245"/>
      <c r="K312" s="245"/>
      <c r="L312" s="250"/>
      <c r="M312" s="251"/>
      <c r="N312" s="252"/>
      <c r="O312" s="252"/>
      <c r="P312" s="252"/>
      <c r="Q312" s="252"/>
      <c r="R312" s="252"/>
      <c r="S312" s="252"/>
      <c r="T312" s="253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54" t="s">
        <v>209</v>
      </c>
      <c r="AU312" s="254" t="s">
        <v>87</v>
      </c>
      <c r="AV312" s="14" t="s">
        <v>87</v>
      </c>
      <c r="AW312" s="14" t="s">
        <v>33</v>
      </c>
      <c r="AX312" s="14" t="s">
        <v>85</v>
      </c>
      <c r="AY312" s="254" t="s">
        <v>199</v>
      </c>
    </row>
    <row r="313" s="2" customFormat="1" ht="24.15" customHeight="1">
      <c r="A313" s="39"/>
      <c r="B313" s="40"/>
      <c r="C313" s="220" t="s">
        <v>533</v>
      </c>
      <c r="D313" s="220" t="s">
        <v>202</v>
      </c>
      <c r="E313" s="221" t="s">
        <v>715</v>
      </c>
      <c r="F313" s="222" t="s">
        <v>716</v>
      </c>
      <c r="G313" s="223" t="s">
        <v>248</v>
      </c>
      <c r="H313" s="224">
        <v>3</v>
      </c>
      <c r="I313" s="225"/>
      <c r="J313" s="226">
        <f>ROUND(I313*H313,2)</f>
        <v>0</v>
      </c>
      <c r="K313" s="222" t="s">
        <v>206</v>
      </c>
      <c r="L313" s="45"/>
      <c r="M313" s="227" t="s">
        <v>1</v>
      </c>
      <c r="N313" s="228" t="s">
        <v>42</v>
      </c>
      <c r="O313" s="92"/>
      <c r="P313" s="229">
        <f>O313*H313</f>
        <v>0</v>
      </c>
      <c r="Q313" s="229">
        <v>0</v>
      </c>
      <c r="R313" s="229">
        <f>Q313*H313</f>
        <v>0</v>
      </c>
      <c r="S313" s="229">
        <v>0.0018</v>
      </c>
      <c r="T313" s="230">
        <f>S313*H313</f>
        <v>0.0054000000000000003</v>
      </c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R313" s="231" t="s">
        <v>313</v>
      </c>
      <c r="AT313" s="231" t="s">
        <v>202</v>
      </c>
      <c r="AU313" s="231" t="s">
        <v>87</v>
      </c>
      <c r="AY313" s="18" t="s">
        <v>199</v>
      </c>
      <c r="BE313" s="232">
        <f>IF(N313="základní",J313,0)</f>
        <v>0</v>
      </c>
      <c r="BF313" s="232">
        <f>IF(N313="snížená",J313,0)</f>
        <v>0</v>
      </c>
      <c r="BG313" s="232">
        <f>IF(N313="zákl. přenesená",J313,0)</f>
        <v>0</v>
      </c>
      <c r="BH313" s="232">
        <f>IF(N313="sníž. přenesená",J313,0)</f>
        <v>0</v>
      </c>
      <c r="BI313" s="232">
        <f>IF(N313="nulová",J313,0)</f>
        <v>0</v>
      </c>
      <c r="BJ313" s="18" t="s">
        <v>85</v>
      </c>
      <c r="BK313" s="232">
        <f>ROUND(I313*H313,2)</f>
        <v>0</v>
      </c>
      <c r="BL313" s="18" t="s">
        <v>313</v>
      </c>
      <c r="BM313" s="231" t="s">
        <v>1619</v>
      </c>
    </row>
    <row r="314" s="14" customFormat="1">
      <c r="A314" s="14"/>
      <c r="B314" s="244"/>
      <c r="C314" s="245"/>
      <c r="D314" s="235" t="s">
        <v>209</v>
      </c>
      <c r="E314" s="246" t="s">
        <v>1</v>
      </c>
      <c r="F314" s="247" t="s">
        <v>109</v>
      </c>
      <c r="G314" s="245"/>
      <c r="H314" s="248">
        <v>3</v>
      </c>
      <c r="I314" s="249"/>
      <c r="J314" s="245"/>
      <c r="K314" s="245"/>
      <c r="L314" s="250"/>
      <c r="M314" s="251"/>
      <c r="N314" s="252"/>
      <c r="O314" s="252"/>
      <c r="P314" s="252"/>
      <c r="Q314" s="252"/>
      <c r="R314" s="252"/>
      <c r="S314" s="252"/>
      <c r="T314" s="253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54" t="s">
        <v>209</v>
      </c>
      <c r="AU314" s="254" t="s">
        <v>87</v>
      </c>
      <c r="AV314" s="14" t="s">
        <v>87</v>
      </c>
      <c r="AW314" s="14" t="s">
        <v>33</v>
      </c>
      <c r="AX314" s="14" t="s">
        <v>85</v>
      </c>
      <c r="AY314" s="254" t="s">
        <v>199</v>
      </c>
    </row>
    <row r="315" s="2" customFormat="1" ht="24.15" customHeight="1">
      <c r="A315" s="39"/>
      <c r="B315" s="40"/>
      <c r="C315" s="220" t="s">
        <v>537</v>
      </c>
      <c r="D315" s="220" t="s">
        <v>202</v>
      </c>
      <c r="E315" s="221" t="s">
        <v>722</v>
      </c>
      <c r="F315" s="222" t="s">
        <v>723</v>
      </c>
      <c r="G315" s="223" t="s">
        <v>248</v>
      </c>
      <c r="H315" s="224">
        <v>9</v>
      </c>
      <c r="I315" s="225"/>
      <c r="J315" s="226">
        <f>ROUND(I315*H315,2)</f>
        <v>0</v>
      </c>
      <c r="K315" s="222" t="s">
        <v>206</v>
      </c>
      <c r="L315" s="45"/>
      <c r="M315" s="227" t="s">
        <v>1</v>
      </c>
      <c r="N315" s="228" t="s">
        <v>42</v>
      </c>
      <c r="O315" s="92"/>
      <c r="P315" s="229">
        <f>O315*H315</f>
        <v>0</v>
      </c>
      <c r="Q315" s="229">
        <v>0</v>
      </c>
      <c r="R315" s="229">
        <f>Q315*H315</f>
        <v>0</v>
      </c>
      <c r="S315" s="229">
        <v>0.0022300000000000002</v>
      </c>
      <c r="T315" s="230">
        <f>S315*H315</f>
        <v>0.020070000000000001</v>
      </c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R315" s="231" t="s">
        <v>313</v>
      </c>
      <c r="AT315" s="231" t="s">
        <v>202</v>
      </c>
      <c r="AU315" s="231" t="s">
        <v>87</v>
      </c>
      <c r="AY315" s="18" t="s">
        <v>199</v>
      </c>
      <c r="BE315" s="232">
        <f>IF(N315="základní",J315,0)</f>
        <v>0</v>
      </c>
      <c r="BF315" s="232">
        <f>IF(N315="snížená",J315,0)</f>
        <v>0</v>
      </c>
      <c r="BG315" s="232">
        <f>IF(N315="zákl. přenesená",J315,0)</f>
        <v>0</v>
      </c>
      <c r="BH315" s="232">
        <f>IF(N315="sníž. přenesená",J315,0)</f>
        <v>0</v>
      </c>
      <c r="BI315" s="232">
        <f>IF(N315="nulová",J315,0)</f>
        <v>0</v>
      </c>
      <c r="BJ315" s="18" t="s">
        <v>85</v>
      </c>
      <c r="BK315" s="232">
        <f>ROUND(I315*H315,2)</f>
        <v>0</v>
      </c>
      <c r="BL315" s="18" t="s">
        <v>313</v>
      </c>
      <c r="BM315" s="231" t="s">
        <v>1620</v>
      </c>
    </row>
    <row r="316" s="14" customFormat="1">
      <c r="A316" s="14"/>
      <c r="B316" s="244"/>
      <c r="C316" s="245"/>
      <c r="D316" s="235" t="s">
        <v>209</v>
      </c>
      <c r="E316" s="246" t="s">
        <v>1</v>
      </c>
      <c r="F316" s="247" t="s">
        <v>257</v>
      </c>
      <c r="G316" s="245"/>
      <c r="H316" s="248">
        <v>9</v>
      </c>
      <c r="I316" s="249"/>
      <c r="J316" s="245"/>
      <c r="K316" s="245"/>
      <c r="L316" s="250"/>
      <c r="M316" s="251"/>
      <c r="N316" s="252"/>
      <c r="O316" s="252"/>
      <c r="P316" s="252"/>
      <c r="Q316" s="252"/>
      <c r="R316" s="252"/>
      <c r="S316" s="252"/>
      <c r="T316" s="253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54" t="s">
        <v>209</v>
      </c>
      <c r="AU316" s="254" t="s">
        <v>87</v>
      </c>
      <c r="AV316" s="14" t="s">
        <v>87</v>
      </c>
      <c r="AW316" s="14" t="s">
        <v>33</v>
      </c>
      <c r="AX316" s="14" t="s">
        <v>85</v>
      </c>
      <c r="AY316" s="254" t="s">
        <v>199</v>
      </c>
    </row>
    <row r="317" s="2" customFormat="1" ht="24.15" customHeight="1">
      <c r="A317" s="39"/>
      <c r="B317" s="40"/>
      <c r="C317" s="220" t="s">
        <v>543</v>
      </c>
      <c r="D317" s="220" t="s">
        <v>202</v>
      </c>
      <c r="E317" s="221" t="s">
        <v>751</v>
      </c>
      <c r="F317" s="222" t="s">
        <v>752</v>
      </c>
      <c r="G317" s="223" t="s">
        <v>248</v>
      </c>
      <c r="H317" s="224">
        <v>4</v>
      </c>
      <c r="I317" s="225"/>
      <c r="J317" s="226">
        <f>ROUND(I317*H317,2)</f>
        <v>0</v>
      </c>
      <c r="K317" s="222" t="s">
        <v>206</v>
      </c>
      <c r="L317" s="45"/>
      <c r="M317" s="227" t="s">
        <v>1</v>
      </c>
      <c r="N317" s="228" t="s">
        <v>42</v>
      </c>
      <c r="O317" s="92"/>
      <c r="P317" s="229">
        <f>O317*H317</f>
        <v>0</v>
      </c>
      <c r="Q317" s="229">
        <v>0</v>
      </c>
      <c r="R317" s="229">
        <f>Q317*H317</f>
        <v>0</v>
      </c>
      <c r="S317" s="229">
        <v>0</v>
      </c>
      <c r="T317" s="230">
        <f>S317*H317</f>
        <v>0</v>
      </c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R317" s="231" t="s">
        <v>313</v>
      </c>
      <c r="AT317" s="231" t="s">
        <v>202</v>
      </c>
      <c r="AU317" s="231" t="s">
        <v>87</v>
      </c>
      <c r="AY317" s="18" t="s">
        <v>199</v>
      </c>
      <c r="BE317" s="232">
        <f>IF(N317="základní",J317,0)</f>
        <v>0</v>
      </c>
      <c r="BF317" s="232">
        <f>IF(N317="snížená",J317,0)</f>
        <v>0</v>
      </c>
      <c r="BG317" s="232">
        <f>IF(N317="zákl. přenesená",J317,0)</f>
        <v>0</v>
      </c>
      <c r="BH317" s="232">
        <f>IF(N317="sníž. přenesená",J317,0)</f>
        <v>0</v>
      </c>
      <c r="BI317" s="232">
        <f>IF(N317="nulová",J317,0)</f>
        <v>0</v>
      </c>
      <c r="BJ317" s="18" t="s">
        <v>85</v>
      </c>
      <c r="BK317" s="232">
        <f>ROUND(I317*H317,2)</f>
        <v>0</v>
      </c>
      <c r="BL317" s="18" t="s">
        <v>313</v>
      </c>
      <c r="BM317" s="231" t="s">
        <v>1621</v>
      </c>
    </row>
    <row r="318" s="14" customFormat="1">
      <c r="A318" s="14"/>
      <c r="B318" s="244"/>
      <c r="C318" s="245"/>
      <c r="D318" s="235" t="s">
        <v>209</v>
      </c>
      <c r="E318" s="246" t="s">
        <v>1</v>
      </c>
      <c r="F318" s="247" t="s">
        <v>207</v>
      </c>
      <c r="G318" s="245"/>
      <c r="H318" s="248">
        <v>4</v>
      </c>
      <c r="I318" s="249"/>
      <c r="J318" s="245"/>
      <c r="K318" s="245"/>
      <c r="L318" s="250"/>
      <c r="M318" s="251"/>
      <c r="N318" s="252"/>
      <c r="O318" s="252"/>
      <c r="P318" s="252"/>
      <c r="Q318" s="252"/>
      <c r="R318" s="252"/>
      <c r="S318" s="252"/>
      <c r="T318" s="253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54" t="s">
        <v>209</v>
      </c>
      <c r="AU318" s="254" t="s">
        <v>87</v>
      </c>
      <c r="AV318" s="14" t="s">
        <v>87</v>
      </c>
      <c r="AW318" s="14" t="s">
        <v>33</v>
      </c>
      <c r="AX318" s="14" t="s">
        <v>85</v>
      </c>
      <c r="AY318" s="254" t="s">
        <v>199</v>
      </c>
    </row>
    <row r="319" s="2" customFormat="1" ht="24.15" customHeight="1">
      <c r="A319" s="39"/>
      <c r="B319" s="40"/>
      <c r="C319" s="255" t="s">
        <v>549</v>
      </c>
      <c r="D319" s="255" t="s">
        <v>252</v>
      </c>
      <c r="E319" s="256" t="s">
        <v>755</v>
      </c>
      <c r="F319" s="257" t="s">
        <v>756</v>
      </c>
      <c r="G319" s="258" t="s">
        <v>248</v>
      </c>
      <c r="H319" s="259">
        <v>4</v>
      </c>
      <c r="I319" s="260"/>
      <c r="J319" s="261">
        <f>ROUND(I319*H319,2)</f>
        <v>0</v>
      </c>
      <c r="K319" s="257" t="s">
        <v>206</v>
      </c>
      <c r="L319" s="262"/>
      <c r="M319" s="263" t="s">
        <v>1</v>
      </c>
      <c r="N319" s="264" t="s">
        <v>42</v>
      </c>
      <c r="O319" s="92"/>
      <c r="P319" s="229">
        <f>O319*H319</f>
        <v>0</v>
      </c>
      <c r="Q319" s="229">
        <v>0.00123</v>
      </c>
      <c r="R319" s="229">
        <f>Q319*H319</f>
        <v>0.0049199999999999999</v>
      </c>
      <c r="S319" s="229">
        <v>0</v>
      </c>
      <c r="T319" s="230">
        <f>S319*H319</f>
        <v>0</v>
      </c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R319" s="231" t="s">
        <v>383</v>
      </c>
      <c r="AT319" s="231" t="s">
        <v>252</v>
      </c>
      <c r="AU319" s="231" t="s">
        <v>87</v>
      </c>
      <c r="AY319" s="18" t="s">
        <v>199</v>
      </c>
      <c r="BE319" s="232">
        <f>IF(N319="základní",J319,0)</f>
        <v>0</v>
      </c>
      <c r="BF319" s="232">
        <f>IF(N319="snížená",J319,0)</f>
        <v>0</v>
      </c>
      <c r="BG319" s="232">
        <f>IF(N319="zákl. přenesená",J319,0)</f>
        <v>0</v>
      </c>
      <c r="BH319" s="232">
        <f>IF(N319="sníž. přenesená",J319,0)</f>
        <v>0</v>
      </c>
      <c r="BI319" s="232">
        <f>IF(N319="nulová",J319,0)</f>
        <v>0</v>
      </c>
      <c r="BJ319" s="18" t="s">
        <v>85</v>
      </c>
      <c r="BK319" s="232">
        <f>ROUND(I319*H319,2)</f>
        <v>0</v>
      </c>
      <c r="BL319" s="18" t="s">
        <v>313</v>
      </c>
      <c r="BM319" s="231" t="s">
        <v>1622</v>
      </c>
    </row>
    <row r="320" s="2" customFormat="1" ht="24.15" customHeight="1">
      <c r="A320" s="39"/>
      <c r="B320" s="40"/>
      <c r="C320" s="220" t="s">
        <v>555</v>
      </c>
      <c r="D320" s="220" t="s">
        <v>202</v>
      </c>
      <c r="E320" s="221" t="s">
        <v>759</v>
      </c>
      <c r="F320" s="222" t="s">
        <v>760</v>
      </c>
      <c r="G320" s="223" t="s">
        <v>248</v>
      </c>
      <c r="H320" s="224">
        <v>3</v>
      </c>
      <c r="I320" s="225"/>
      <c r="J320" s="226">
        <f>ROUND(I320*H320,2)</f>
        <v>0</v>
      </c>
      <c r="K320" s="222" t="s">
        <v>206</v>
      </c>
      <c r="L320" s="45"/>
      <c r="M320" s="227" t="s">
        <v>1</v>
      </c>
      <c r="N320" s="228" t="s">
        <v>42</v>
      </c>
      <c r="O320" s="92"/>
      <c r="P320" s="229">
        <f>O320*H320</f>
        <v>0</v>
      </c>
      <c r="Q320" s="229">
        <v>0</v>
      </c>
      <c r="R320" s="229">
        <f>Q320*H320</f>
        <v>0</v>
      </c>
      <c r="S320" s="229">
        <v>0</v>
      </c>
      <c r="T320" s="230">
        <f>S320*H320</f>
        <v>0</v>
      </c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R320" s="231" t="s">
        <v>313</v>
      </c>
      <c r="AT320" s="231" t="s">
        <v>202</v>
      </c>
      <c r="AU320" s="231" t="s">
        <v>87</v>
      </c>
      <c r="AY320" s="18" t="s">
        <v>199</v>
      </c>
      <c r="BE320" s="232">
        <f>IF(N320="základní",J320,0)</f>
        <v>0</v>
      </c>
      <c r="BF320" s="232">
        <f>IF(N320="snížená",J320,0)</f>
        <v>0</v>
      </c>
      <c r="BG320" s="232">
        <f>IF(N320="zákl. přenesená",J320,0)</f>
        <v>0</v>
      </c>
      <c r="BH320" s="232">
        <f>IF(N320="sníž. přenesená",J320,0)</f>
        <v>0</v>
      </c>
      <c r="BI320" s="232">
        <f>IF(N320="nulová",J320,0)</f>
        <v>0</v>
      </c>
      <c r="BJ320" s="18" t="s">
        <v>85</v>
      </c>
      <c r="BK320" s="232">
        <f>ROUND(I320*H320,2)</f>
        <v>0</v>
      </c>
      <c r="BL320" s="18" t="s">
        <v>313</v>
      </c>
      <c r="BM320" s="231" t="s">
        <v>1623</v>
      </c>
    </row>
    <row r="321" s="14" customFormat="1">
      <c r="A321" s="14"/>
      <c r="B321" s="244"/>
      <c r="C321" s="245"/>
      <c r="D321" s="235" t="s">
        <v>209</v>
      </c>
      <c r="E321" s="246" t="s">
        <v>1</v>
      </c>
      <c r="F321" s="247" t="s">
        <v>109</v>
      </c>
      <c r="G321" s="245"/>
      <c r="H321" s="248">
        <v>3</v>
      </c>
      <c r="I321" s="249"/>
      <c r="J321" s="245"/>
      <c r="K321" s="245"/>
      <c r="L321" s="250"/>
      <c r="M321" s="251"/>
      <c r="N321" s="252"/>
      <c r="O321" s="252"/>
      <c r="P321" s="252"/>
      <c r="Q321" s="252"/>
      <c r="R321" s="252"/>
      <c r="S321" s="252"/>
      <c r="T321" s="253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54" t="s">
        <v>209</v>
      </c>
      <c r="AU321" s="254" t="s">
        <v>87</v>
      </c>
      <c r="AV321" s="14" t="s">
        <v>87</v>
      </c>
      <c r="AW321" s="14" t="s">
        <v>33</v>
      </c>
      <c r="AX321" s="14" t="s">
        <v>85</v>
      </c>
      <c r="AY321" s="254" t="s">
        <v>199</v>
      </c>
    </row>
    <row r="322" s="2" customFormat="1" ht="24.15" customHeight="1">
      <c r="A322" s="39"/>
      <c r="B322" s="40"/>
      <c r="C322" s="255" t="s">
        <v>561</v>
      </c>
      <c r="D322" s="255" t="s">
        <v>252</v>
      </c>
      <c r="E322" s="256" t="s">
        <v>763</v>
      </c>
      <c r="F322" s="257" t="s">
        <v>764</v>
      </c>
      <c r="G322" s="258" t="s">
        <v>248</v>
      </c>
      <c r="H322" s="259">
        <v>3</v>
      </c>
      <c r="I322" s="260"/>
      <c r="J322" s="261">
        <f>ROUND(I322*H322,2)</f>
        <v>0</v>
      </c>
      <c r="K322" s="257" t="s">
        <v>206</v>
      </c>
      <c r="L322" s="262"/>
      <c r="M322" s="263" t="s">
        <v>1</v>
      </c>
      <c r="N322" s="264" t="s">
        <v>42</v>
      </c>
      <c r="O322" s="92"/>
      <c r="P322" s="229">
        <f>O322*H322</f>
        <v>0</v>
      </c>
      <c r="Q322" s="229">
        <v>0.0033500000000000001</v>
      </c>
      <c r="R322" s="229">
        <f>Q322*H322</f>
        <v>0.01005</v>
      </c>
      <c r="S322" s="229">
        <v>0</v>
      </c>
      <c r="T322" s="230">
        <f>S322*H322</f>
        <v>0</v>
      </c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R322" s="231" t="s">
        <v>383</v>
      </c>
      <c r="AT322" s="231" t="s">
        <v>252</v>
      </c>
      <c r="AU322" s="231" t="s">
        <v>87</v>
      </c>
      <c r="AY322" s="18" t="s">
        <v>199</v>
      </c>
      <c r="BE322" s="232">
        <f>IF(N322="základní",J322,0)</f>
        <v>0</v>
      </c>
      <c r="BF322" s="232">
        <f>IF(N322="snížená",J322,0)</f>
        <v>0</v>
      </c>
      <c r="BG322" s="232">
        <f>IF(N322="zákl. přenesená",J322,0)</f>
        <v>0</v>
      </c>
      <c r="BH322" s="232">
        <f>IF(N322="sníž. přenesená",J322,0)</f>
        <v>0</v>
      </c>
      <c r="BI322" s="232">
        <f>IF(N322="nulová",J322,0)</f>
        <v>0</v>
      </c>
      <c r="BJ322" s="18" t="s">
        <v>85</v>
      </c>
      <c r="BK322" s="232">
        <f>ROUND(I322*H322,2)</f>
        <v>0</v>
      </c>
      <c r="BL322" s="18" t="s">
        <v>313</v>
      </c>
      <c r="BM322" s="231" t="s">
        <v>1624</v>
      </c>
    </row>
    <row r="323" s="2" customFormat="1" ht="37.8" customHeight="1">
      <c r="A323" s="39"/>
      <c r="B323" s="40"/>
      <c r="C323" s="220" t="s">
        <v>490</v>
      </c>
      <c r="D323" s="220" t="s">
        <v>202</v>
      </c>
      <c r="E323" s="221" t="s">
        <v>767</v>
      </c>
      <c r="F323" s="222" t="s">
        <v>768</v>
      </c>
      <c r="G323" s="223" t="s">
        <v>248</v>
      </c>
      <c r="H323" s="224">
        <v>2</v>
      </c>
      <c r="I323" s="225"/>
      <c r="J323" s="226">
        <f>ROUND(I323*H323,2)</f>
        <v>0</v>
      </c>
      <c r="K323" s="222" t="s">
        <v>206</v>
      </c>
      <c r="L323" s="45"/>
      <c r="M323" s="227" t="s">
        <v>1</v>
      </c>
      <c r="N323" s="228" t="s">
        <v>42</v>
      </c>
      <c r="O323" s="92"/>
      <c r="P323" s="229">
        <f>O323*H323</f>
        <v>0</v>
      </c>
      <c r="Q323" s="229">
        <v>0</v>
      </c>
      <c r="R323" s="229">
        <f>Q323*H323</f>
        <v>0</v>
      </c>
      <c r="S323" s="229">
        <v>0</v>
      </c>
      <c r="T323" s="230">
        <f>S323*H323</f>
        <v>0</v>
      </c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R323" s="231" t="s">
        <v>313</v>
      </c>
      <c r="AT323" s="231" t="s">
        <v>202</v>
      </c>
      <c r="AU323" s="231" t="s">
        <v>87</v>
      </c>
      <c r="AY323" s="18" t="s">
        <v>199</v>
      </c>
      <c r="BE323" s="232">
        <f>IF(N323="základní",J323,0)</f>
        <v>0</v>
      </c>
      <c r="BF323" s="232">
        <f>IF(N323="snížená",J323,0)</f>
        <v>0</v>
      </c>
      <c r="BG323" s="232">
        <f>IF(N323="zákl. přenesená",J323,0)</f>
        <v>0</v>
      </c>
      <c r="BH323" s="232">
        <f>IF(N323="sníž. přenesená",J323,0)</f>
        <v>0</v>
      </c>
      <c r="BI323" s="232">
        <f>IF(N323="nulová",J323,0)</f>
        <v>0</v>
      </c>
      <c r="BJ323" s="18" t="s">
        <v>85</v>
      </c>
      <c r="BK323" s="232">
        <f>ROUND(I323*H323,2)</f>
        <v>0</v>
      </c>
      <c r="BL323" s="18" t="s">
        <v>313</v>
      </c>
      <c r="BM323" s="231" t="s">
        <v>1625</v>
      </c>
    </row>
    <row r="324" s="2" customFormat="1" ht="33" customHeight="1">
      <c r="A324" s="39"/>
      <c r="B324" s="40"/>
      <c r="C324" s="220" t="s">
        <v>584</v>
      </c>
      <c r="D324" s="220" t="s">
        <v>202</v>
      </c>
      <c r="E324" s="221" t="s">
        <v>784</v>
      </c>
      <c r="F324" s="222" t="s">
        <v>785</v>
      </c>
      <c r="G324" s="223" t="s">
        <v>248</v>
      </c>
      <c r="H324" s="224">
        <v>2</v>
      </c>
      <c r="I324" s="225"/>
      <c r="J324" s="226">
        <f>ROUND(I324*H324,2)</f>
        <v>0</v>
      </c>
      <c r="K324" s="222" t="s">
        <v>206</v>
      </c>
      <c r="L324" s="45"/>
      <c r="M324" s="227" t="s">
        <v>1</v>
      </c>
      <c r="N324" s="228" t="s">
        <v>42</v>
      </c>
      <c r="O324" s="92"/>
      <c r="P324" s="229">
        <f>O324*H324</f>
        <v>0</v>
      </c>
      <c r="Q324" s="229">
        <v>0</v>
      </c>
      <c r="R324" s="229">
        <f>Q324*H324</f>
        <v>0</v>
      </c>
      <c r="S324" s="229">
        <v>0</v>
      </c>
      <c r="T324" s="230">
        <f>S324*H324</f>
        <v>0</v>
      </c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R324" s="231" t="s">
        <v>313</v>
      </c>
      <c r="AT324" s="231" t="s">
        <v>202</v>
      </c>
      <c r="AU324" s="231" t="s">
        <v>87</v>
      </c>
      <c r="AY324" s="18" t="s">
        <v>199</v>
      </c>
      <c r="BE324" s="232">
        <f>IF(N324="základní",J324,0)</f>
        <v>0</v>
      </c>
      <c r="BF324" s="232">
        <f>IF(N324="snížená",J324,0)</f>
        <v>0</v>
      </c>
      <c r="BG324" s="232">
        <f>IF(N324="zákl. přenesená",J324,0)</f>
        <v>0</v>
      </c>
      <c r="BH324" s="232">
        <f>IF(N324="sníž. přenesená",J324,0)</f>
        <v>0</v>
      </c>
      <c r="BI324" s="232">
        <f>IF(N324="nulová",J324,0)</f>
        <v>0</v>
      </c>
      <c r="BJ324" s="18" t="s">
        <v>85</v>
      </c>
      <c r="BK324" s="232">
        <f>ROUND(I324*H324,2)</f>
        <v>0</v>
      </c>
      <c r="BL324" s="18" t="s">
        <v>313</v>
      </c>
      <c r="BM324" s="231" t="s">
        <v>1626</v>
      </c>
    </row>
    <row r="325" s="2" customFormat="1" ht="33" customHeight="1">
      <c r="A325" s="39"/>
      <c r="B325" s="40"/>
      <c r="C325" s="220" t="s">
        <v>593</v>
      </c>
      <c r="D325" s="220" t="s">
        <v>202</v>
      </c>
      <c r="E325" s="221" t="s">
        <v>788</v>
      </c>
      <c r="F325" s="222" t="s">
        <v>789</v>
      </c>
      <c r="G325" s="223" t="s">
        <v>248</v>
      </c>
      <c r="H325" s="224">
        <v>1</v>
      </c>
      <c r="I325" s="225"/>
      <c r="J325" s="226">
        <f>ROUND(I325*H325,2)</f>
        <v>0</v>
      </c>
      <c r="K325" s="222" t="s">
        <v>206</v>
      </c>
      <c r="L325" s="45"/>
      <c r="M325" s="227" t="s">
        <v>1</v>
      </c>
      <c r="N325" s="228" t="s">
        <v>42</v>
      </c>
      <c r="O325" s="92"/>
      <c r="P325" s="229">
        <f>O325*H325</f>
        <v>0</v>
      </c>
      <c r="Q325" s="229">
        <v>0</v>
      </c>
      <c r="R325" s="229">
        <f>Q325*H325</f>
        <v>0</v>
      </c>
      <c r="S325" s="229">
        <v>0</v>
      </c>
      <c r="T325" s="230">
        <f>S325*H325</f>
        <v>0</v>
      </c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R325" s="231" t="s">
        <v>313</v>
      </c>
      <c r="AT325" s="231" t="s">
        <v>202</v>
      </c>
      <c r="AU325" s="231" t="s">
        <v>87</v>
      </c>
      <c r="AY325" s="18" t="s">
        <v>199</v>
      </c>
      <c r="BE325" s="232">
        <f>IF(N325="základní",J325,0)</f>
        <v>0</v>
      </c>
      <c r="BF325" s="232">
        <f>IF(N325="snížená",J325,0)</f>
        <v>0</v>
      </c>
      <c r="BG325" s="232">
        <f>IF(N325="zákl. přenesená",J325,0)</f>
        <v>0</v>
      </c>
      <c r="BH325" s="232">
        <f>IF(N325="sníž. přenesená",J325,0)</f>
        <v>0</v>
      </c>
      <c r="BI325" s="232">
        <f>IF(N325="nulová",J325,0)</f>
        <v>0</v>
      </c>
      <c r="BJ325" s="18" t="s">
        <v>85</v>
      </c>
      <c r="BK325" s="232">
        <f>ROUND(I325*H325,2)</f>
        <v>0</v>
      </c>
      <c r="BL325" s="18" t="s">
        <v>313</v>
      </c>
      <c r="BM325" s="231" t="s">
        <v>1627</v>
      </c>
    </row>
    <row r="326" s="2" customFormat="1" ht="33" customHeight="1">
      <c r="A326" s="39"/>
      <c r="B326" s="40"/>
      <c r="C326" s="220" t="s">
        <v>599</v>
      </c>
      <c r="D326" s="220" t="s">
        <v>202</v>
      </c>
      <c r="E326" s="221" t="s">
        <v>792</v>
      </c>
      <c r="F326" s="222" t="s">
        <v>793</v>
      </c>
      <c r="G326" s="223" t="s">
        <v>248</v>
      </c>
      <c r="H326" s="224">
        <v>1</v>
      </c>
      <c r="I326" s="225"/>
      <c r="J326" s="226">
        <f>ROUND(I326*H326,2)</f>
        <v>0</v>
      </c>
      <c r="K326" s="222" t="s">
        <v>206</v>
      </c>
      <c r="L326" s="45"/>
      <c r="M326" s="227" t="s">
        <v>1</v>
      </c>
      <c r="N326" s="228" t="s">
        <v>42</v>
      </c>
      <c r="O326" s="92"/>
      <c r="P326" s="229">
        <f>O326*H326</f>
        <v>0</v>
      </c>
      <c r="Q326" s="229">
        <v>0</v>
      </c>
      <c r="R326" s="229">
        <f>Q326*H326</f>
        <v>0</v>
      </c>
      <c r="S326" s="229">
        <v>0</v>
      </c>
      <c r="T326" s="230">
        <f>S326*H326</f>
        <v>0</v>
      </c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R326" s="231" t="s">
        <v>313</v>
      </c>
      <c r="AT326" s="231" t="s">
        <v>202</v>
      </c>
      <c r="AU326" s="231" t="s">
        <v>87</v>
      </c>
      <c r="AY326" s="18" t="s">
        <v>199</v>
      </c>
      <c r="BE326" s="232">
        <f>IF(N326="základní",J326,0)</f>
        <v>0</v>
      </c>
      <c r="BF326" s="232">
        <f>IF(N326="snížená",J326,0)</f>
        <v>0</v>
      </c>
      <c r="BG326" s="232">
        <f>IF(N326="zákl. přenesená",J326,0)</f>
        <v>0</v>
      </c>
      <c r="BH326" s="232">
        <f>IF(N326="sníž. přenesená",J326,0)</f>
        <v>0</v>
      </c>
      <c r="BI326" s="232">
        <f>IF(N326="nulová",J326,0)</f>
        <v>0</v>
      </c>
      <c r="BJ326" s="18" t="s">
        <v>85</v>
      </c>
      <c r="BK326" s="232">
        <f>ROUND(I326*H326,2)</f>
        <v>0</v>
      </c>
      <c r="BL326" s="18" t="s">
        <v>313</v>
      </c>
      <c r="BM326" s="231" t="s">
        <v>1628</v>
      </c>
    </row>
    <row r="327" s="13" customFormat="1">
      <c r="A327" s="13"/>
      <c r="B327" s="233"/>
      <c r="C327" s="234"/>
      <c r="D327" s="235" t="s">
        <v>209</v>
      </c>
      <c r="E327" s="236" t="s">
        <v>1</v>
      </c>
      <c r="F327" s="237" t="s">
        <v>795</v>
      </c>
      <c r="G327" s="234"/>
      <c r="H327" s="236" t="s">
        <v>1</v>
      </c>
      <c r="I327" s="238"/>
      <c r="J327" s="234"/>
      <c r="K327" s="234"/>
      <c r="L327" s="239"/>
      <c r="M327" s="240"/>
      <c r="N327" s="241"/>
      <c r="O327" s="241"/>
      <c r="P327" s="241"/>
      <c r="Q327" s="241"/>
      <c r="R327" s="241"/>
      <c r="S327" s="241"/>
      <c r="T327" s="242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43" t="s">
        <v>209</v>
      </c>
      <c r="AU327" s="243" t="s">
        <v>87</v>
      </c>
      <c r="AV327" s="13" t="s">
        <v>85</v>
      </c>
      <c r="AW327" s="13" t="s">
        <v>33</v>
      </c>
      <c r="AX327" s="13" t="s">
        <v>77</v>
      </c>
      <c r="AY327" s="243" t="s">
        <v>199</v>
      </c>
    </row>
    <row r="328" s="14" customFormat="1">
      <c r="A328" s="14"/>
      <c r="B328" s="244"/>
      <c r="C328" s="245"/>
      <c r="D328" s="235" t="s">
        <v>209</v>
      </c>
      <c r="E328" s="246" t="s">
        <v>1</v>
      </c>
      <c r="F328" s="247" t="s">
        <v>85</v>
      </c>
      <c r="G328" s="245"/>
      <c r="H328" s="248">
        <v>1</v>
      </c>
      <c r="I328" s="249"/>
      <c r="J328" s="245"/>
      <c r="K328" s="245"/>
      <c r="L328" s="250"/>
      <c r="M328" s="251"/>
      <c r="N328" s="252"/>
      <c r="O328" s="252"/>
      <c r="P328" s="252"/>
      <c r="Q328" s="252"/>
      <c r="R328" s="252"/>
      <c r="S328" s="252"/>
      <c r="T328" s="253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54" t="s">
        <v>209</v>
      </c>
      <c r="AU328" s="254" t="s">
        <v>87</v>
      </c>
      <c r="AV328" s="14" t="s">
        <v>87</v>
      </c>
      <c r="AW328" s="14" t="s">
        <v>33</v>
      </c>
      <c r="AX328" s="14" t="s">
        <v>85</v>
      </c>
      <c r="AY328" s="254" t="s">
        <v>199</v>
      </c>
    </row>
    <row r="329" s="2" customFormat="1" ht="33" customHeight="1">
      <c r="A329" s="39"/>
      <c r="B329" s="40"/>
      <c r="C329" s="220" t="s">
        <v>610</v>
      </c>
      <c r="D329" s="220" t="s">
        <v>202</v>
      </c>
      <c r="E329" s="221" t="s">
        <v>797</v>
      </c>
      <c r="F329" s="222" t="s">
        <v>798</v>
      </c>
      <c r="G329" s="223" t="s">
        <v>248</v>
      </c>
      <c r="H329" s="224">
        <v>1</v>
      </c>
      <c r="I329" s="225"/>
      <c r="J329" s="226">
        <f>ROUND(I329*H329,2)</f>
        <v>0</v>
      </c>
      <c r="K329" s="222" t="s">
        <v>206</v>
      </c>
      <c r="L329" s="45"/>
      <c r="M329" s="227" t="s">
        <v>1</v>
      </c>
      <c r="N329" s="228" t="s">
        <v>42</v>
      </c>
      <c r="O329" s="92"/>
      <c r="P329" s="229">
        <f>O329*H329</f>
        <v>0</v>
      </c>
      <c r="Q329" s="229">
        <v>0</v>
      </c>
      <c r="R329" s="229">
        <f>Q329*H329</f>
        <v>0</v>
      </c>
      <c r="S329" s="229">
        <v>0</v>
      </c>
      <c r="T329" s="230">
        <f>S329*H329</f>
        <v>0</v>
      </c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R329" s="231" t="s">
        <v>313</v>
      </c>
      <c r="AT329" s="231" t="s">
        <v>202</v>
      </c>
      <c r="AU329" s="231" t="s">
        <v>87</v>
      </c>
      <c r="AY329" s="18" t="s">
        <v>199</v>
      </c>
      <c r="BE329" s="232">
        <f>IF(N329="základní",J329,0)</f>
        <v>0</v>
      </c>
      <c r="BF329" s="232">
        <f>IF(N329="snížená",J329,0)</f>
        <v>0</v>
      </c>
      <c r="BG329" s="232">
        <f>IF(N329="zákl. přenesená",J329,0)</f>
        <v>0</v>
      </c>
      <c r="BH329" s="232">
        <f>IF(N329="sníž. přenesená",J329,0)</f>
        <v>0</v>
      </c>
      <c r="BI329" s="232">
        <f>IF(N329="nulová",J329,0)</f>
        <v>0</v>
      </c>
      <c r="BJ329" s="18" t="s">
        <v>85</v>
      </c>
      <c r="BK329" s="232">
        <f>ROUND(I329*H329,2)</f>
        <v>0</v>
      </c>
      <c r="BL329" s="18" t="s">
        <v>313</v>
      </c>
      <c r="BM329" s="231" t="s">
        <v>1629</v>
      </c>
    </row>
    <row r="330" s="2" customFormat="1" ht="37.8" customHeight="1">
      <c r="A330" s="39"/>
      <c r="B330" s="40"/>
      <c r="C330" s="220" t="s">
        <v>617</v>
      </c>
      <c r="D330" s="220" t="s">
        <v>202</v>
      </c>
      <c r="E330" s="221" t="s">
        <v>802</v>
      </c>
      <c r="F330" s="222" t="s">
        <v>803</v>
      </c>
      <c r="G330" s="223" t="s">
        <v>248</v>
      </c>
      <c r="H330" s="224">
        <v>1</v>
      </c>
      <c r="I330" s="225"/>
      <c r="J330" s="226">
        <f>ROUND(I330*H330,2)</f>
        <v>0</v>
      </c>
      <c r="K330" s="222" t="s">
        <v>206</v>
      </c>
      <c r="L330" s="45"/>
      <c r="M330" s="227" t="s">
        <v>1</v>
      </c>
      <c r="N330" s="228" t="s">
        <v>42</v>
      </c>
      <c r="O330" s="92"/>
      <c r="P330" s="229">
        <f>O330*H330</f>
        <v>0</v>
      </c>
      <c r="Q330" s="229">
        <v>0</v>
      </c>
      <c r="R330" s="229">
        <f>Q330*H330</f>
        <v>0</v>
      </c>
      <c r="S330" s="229">
        <v>0</v>
      </c>
      <c r="T330" s="230">
        <f>S330*H330</f>
        <v>0</v>
      </c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R330" s="231" t="s">
        <v>313</v>
      </c>
      <c r="AT330" s="231" t="s">
        <v>202</v>
      </c>
      <c r="AU330" s="231" t="s">
        <v>87</v>
      </c>
      <c r="AY330" s="18" t="s">
        <v>199</v>
      </c>
      <c r="BE330" s="232">
        <f>IF(N330="základní",J330,0)</f>
        <v>0</v>
      </c>
      <c r="BF330" s="232">
        <f>IF(N330="snížená",J330,0)</f>
        <v>0</v>
      </c>
      <c r="BG330" s="232">
        <f>IF(N330="zákl. přenesená",J330,0)</f>
        <v>0</v>
      </c>
      <c r="BH330" s="232">
        <f>IF(N330="sníž. přenesená",J330,0)</f>
        <v>0</v>
      </c>
      <c r="BI330" s="232">
        <f>IF(N330="nulová",J330,0)</f>
        <v>0</v>
      </c>
      <c r="BJ330" s="18" t="s">
        <v>85</v>
      </c>
      <c r="BK330" s="232">
        <f>ROUND(I330*H330,2)</f>
        <v>0</v>
      </c>
      <c r="BL330" s="18" t="s">
        <v>313</v>
      </c>
      <c r="BM330" s="231" t="s">
        <v>1630</v>
      </c>
    </row>
    <row r="331" s="13" customFormat="1">
      <c r="A331" s="13"/>
      <c r="B331" s="233"/>
      <c r="C331" s="234"/>
      <c r="D331" s="235" t="s">
        <v>209</v>
      </c>
      <c r="E331" s="236" t="s">
        <v>1</v>
      </c>
      <c r="F331" s="237" t="s">
        <v>1631</v>
      </c>
      <c r="G331" s="234"/>
      <c r="H331" s="236" t="s">
        <v>1</v>
      </c>
      <c r="I331" s="238"/>
      <c r="J331" s="234"/>
      <c r="K331" s="234"/>
      <c r="L331" s="239"/>
      <c r="M331" s="240"/>
      <c r="N331" s="241"/>
      <c r="O331" s="241"/>
      <c r="P331" s="241"/>
      <c r="Q331" s="241"/>
      <c r="R331" s="241"/>
      <c r="S331" s="241"/>
      <c r="T331" s="242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43" t="s">
        <v>209</v>
      </c>
      <c r="AU331" s="243" t="s">
        <v>87</v>
      </c>
      <c r="AV331" s="13" t="s">
        <v>85</v>
      </c>
      <c r="AW331" s="13" t="s">
        <v>33</v>
      </c>
      <c r="AX331" s="13" t="s">
        <v>77</v>
      </c>
      <c r="AY331" s="243" t="s">
        <v>199</v>
      </c>
    </row>
    <row r="332" s="14" customFormat="1">
      <c r="A332" s="14"/>
      <c r="B332" s="244"/>
      <c r="C332" s="245"/>
      <c r="D332" s="235" t="s">
        <v>209</v>
      </c>
      <c r="E332" s="246" t="s">
        <v>1</v>
      </c>
      <c r="F332" s="247" t="s">
        <v>85</v>
      </c>
      <c r="G332" s="245"/>
      <c r="H332" s="248">
        <v>1</v>
      </c>
      <c r="I332" s="249"/>
      <c r="J332" s="245"/>
      <c r="K332" s="245"/>
      <c r="L332" s="250"/>
      <c r="M332" s="251"/>
      <c r="N332" s="252"/>
      <c r="O332" s="252"/>
      <c r="P332" s="252"/>
      <c r="Q332" s="252"/>
      <c r="R332" s="252"/>
      <c r="S332" s="252"/>
      <c r="T332" s="253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54" t="s">
        <v>209</v>
      </c>
      <c r="AU332" s="254" t="s">
        <v>87</v>
      </c>
      <c r="AV332" s="14" t="s">
        <v>87</v>
      </c>
      <c r="AW332" s="14" t="s">
        <v>33</v>
      </c>
      <c r="AX332" s="14" t="s">
        <v>85</v>
      </c>
      <c r="AY332" s="254" t="s">
        <v>199</v>
      </c>
    </row>
    <row r="333" s="2" customFormat="1" ht="24.15" customHeight="1">
      <c r="A333" s="39"/>
      <c r="B333" s="40"/>
      <c r="C333" s="220" t="s">
        <v>622</v>
      </c>
      <c r="D333" s="220" t="s">
        <v>202</v>
      </c>
      <c r="E333" s="221" t="s">
        <v>807</v>
      </c>
      <c r="F333" s="222" t="s">
        <v>808</v>
      </c>
      <c r="G333" s="223" t="s">
        <v>248</v>
      </c>
      <c r="H333" s="224">
        <v>1</v>
      </c>
      <c r="I333" s="225"/>
      <c r="J333" s="226">
        <f>ROUND(I333*H333,2)</f>
        <v>0</v>
      </c>
      <c r="K333" s="222" t="s">
        <v>206</v>
      </c>
      <c r="L333" s="45"/>
      <c r="M333" s="227" t="s">
        <v>1</v>
      </c>
      <c r="N333" s="228" t="s">
        <v>42</v>
      </c>
      <c r="O333" s="92"/>
      <c r="P333" s="229">
        <f>O333*H333</f>
        <v>0</v>
      </c>
      <c r="Q333" s="229">
        <v>0</v>
      </c>
      <c r="R333" s="229">
        <f>Q333*H333</f>
        <v>0</v>
      </c>
      <c r="S333" s="229">
        <v>0</v>
      </c>
      <c r="T333" s="230">
        <f>S333*H333</f>
        <v>0</v>
      </c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R333" s="231" t="s">
        <v>313</v>
      </c>
      <c r="AT333" s="231" t="s">
        <v>202</v>
      </c>
      <c r="AU333" s="231" t="s">
        <v>87</v>
      </c>
      <c r="AY333" s="18" t="s">
        <v>199</v>
      </c>
      <c r="BE333" s="232">
        <f>IF(N333="základní",J333,0)</f>
        <v>0</v>
      </c>
      <c r="BF333" s="232">
        <f>IF(N333="snížená",J333,0)</f>
        <v>0</v>
      </c>
      <c r="BG333" s="232">
        <f>IF(N333="zákl. přenesená",J333,0)</f>
        <v>0</v>
      </c>
      <c r="BH333" s="232">
        <f>IF(N333="sníž. přenesená",J333,0)</f>
        <v>0</v>
      </c>
      <c r="BI333" s="232">
        <f>IF(N333="nulová",J333,0)</f>
        <v>0</v>
      </c>
      <c r="BJ333" s="18" t="s">
        <v>85</v>
      </c>
      <c r="BK333" s="232">
        <f>ROUND(I333*H333,2)</f>
        <v>0</v>
      </c>
      <c r="BL333" s="18" t="s">
        <v>313</v>
      </c>
      <c r="BM333" s="231" t="s">
        <v>1632</v>
      </c>
    </row>
    <row r="334" s="2" customFormat="1" ht="24.15" customHeight="1">
      <c r="A334" s="39"/>
      <c r="B334" s="40"/>
      <c r="C334" s="220" t="s">
        <v>628</v>
      </c>
      <c r="D334" s="220" t="s">
        <v>202</v>
      </c>
      <c r="E334" s="221" t="s">
        <v>811</v>
      </c>
      <c r="F334" s="222" t="s">
        <v>812</v>
      </c>
      <c r="G334" s="223" t="s">
        <v>248</v>
      </c>
      <c r="H334" s="224">
        <v>4</v>
      </c>
      <c r="I334" s="225"/>
      <c r="J334" s="226">
        <f>ROUND(I334*H334,2)</f>
        <v>0</v>
      </c>
      <c r="K334" s="222" t="s">
        <v>206</v>
      </c>
      <c r="L334" s="45"/>
      <c r="M334" s="227" t="s">
        <v>1</v>
      </c>
      <c r="N334" s="228" t="s">
        <v>42</v>
      </c>
      <c r="O334" s="92"/>
      <c r="P334" s="229">
        <f>O334*H334</f>
        <v>0</v>
      </c>
      <c r="Q334" s="229">
        <v>0</v>
      </c>
      <c r="R334" s="229">
        <f>Q334*H334</f>
        <v>0</v>
      </c>
      <c r="S334" s="229">
        <v>0</v>
      </c>
      <c r="T334" s="230">
        <f>S334*H334</f>
        <v>0</v>
      </c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R334" s="231" t="s">
        <v>313</v>
      </c>
      <c r="AT334" s="231" t="s">
        <v>202</v>
      </c>
      <c r="AU334" s="231" t="s">
        <v>87</v>
      </c>
      <c r="AY334" s="18" t="s">
        <v>199</v>
      </c>
      <c r="BE334" s="232">
        <f>IF(N334="základní",J334,0)</f>
        <v>0</v>
      </c>
      <c r="BF334" s="232">
        <f>IF(N334="snížená",J334,0)</f>
        <v>0</v>
      </c>
      <c r="BG334" s="232">
        <f>IF(N334="zákl. přenesená",J334,0)</f>
        <v>0</v>
      </c>
      <c r="BH334" s="232">
        <f>IF(N334="sníž. přenesená",J334,0)</f>
        <v>0</v>
      </c>
      <c r="BI334" s="232">
        <f>IF(N334="nulová",J334,0)</f>
        <v>0</v>
      </c>
      <c r="BJ334" s="18" t="s">
        <v>85</v>
      </c>
      <c r="BK334" s="232">
        <f>ROUND(I334*H334,2)</f>
        <v>0</v>
      </c>
      <c r="BL334" s="18" t="s">
        <v>313</v>
      </c>
      <c r="BM334" s="231" t="s">
        <v>1633</v>
      </c>
    </row>
    <row r="335" s="2" customFormat="1" ht="24.15" customHeight="1">
      <c r="A335" s="39"/>
      <c r="B335" s="40"/>
      <c r="C335" s="220" t="s">
        <v>632</v>
      </c>
      <c r="D335" s="220" t="s">
        <v>202</v>
      </c>
      <c r="E335" s="221" t="s">
        <v>815</v>
      </c>
      <c r="F335" s="222" t="s">
        <v>816</v>
      </c>
      <c r="G335" s="223" t="s">
        <v>248</v>
      </c>
      <c r="H335" s="224">
        <v>2</v>
      </c>
      <c r="I335" s="225"/>
      <c r="J335" s="226">
        <f>ROUND(I335*H335,2)</f>
        <v>0</v>
      </c>
      <c r="K335" s="222" t="s">
        <v>206</v>
      </c>
      <c r="L335" s="45"/>
      <c r="M335" s="227" t="s">
        <v>1</v>
      </c>
      <c r="N335" s="228" t="s">
        <v>42</v>
      </c>
      <c r="O335" s="92"/>
      <c r="P335" s="229">
        <f>O335*H335</f>
        <v>0</v>
      </c>
      <c r="Q335" s="229">
        <v>0</v>
      </c>
      <c r="R335" s="229">
        <f>Q335*H335</f>
        <v>0</v>
      </c>
      <c r="S335" s="229">
        <v>0</v>
      </c>
      <c r="T335" s="230">
        <f>S335*H335</f>
        <v>0</v>
      </c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R335" s="231" t="s">
        <v>313</v>
      </c>
      <c r="AT335" s="231" t="s">
        <v>202</v>
      </c>
      <c r="AU335" s="231" t="s">
        <v>87</v>
      </c>
      <c r="AY335" s="18" t="s">
        <v>199</v>
      </c>
      <c r="BE335" s="232">
        <f>IF(N335="základní",J335,0)</f>
        <v>0</v>
      </c>
      <c r="BF335" s="232">
        <f>IF(N335="snížená",J335,0)</f>
        <v>0</v>
      </c>
      <c r="BG335" s="232">
        <f>IF(N335="zákl. přenesená",J335,0)</f>
        <v>0</v>
      </c>
      <c r="BH335" s="232">
        <f>IF(N335="sníž. přenesená",J335,0)</f>
        <v>0</v>
      </c>
      <c r="BI335" s="232">
        <f>IF(N335="nulová",J335,0)</f>
        <v>0</v>
      </c>
      <c r="BJ335" s="18" t="s">
        <v>85</v>
      </c>
      <c r="BK335" s="232">
        <f>ROUND(I335*H335,2)</f>
        <v>0</v>
      </c>
      <c r="BL335" s="18" t="s">
        <v>313</v>
      </c>
      <c r="BM335" s="231" t="s">
        <v>1634</v>
      </c>
    </row>
    <row r="336" s="2" customFormat="1" ht="21.75" customHeight="1">
      <c r="A336" s="39"/>
      <c r="B336" s="40"/>
      <c r="C336" s="220" t="s">
        <v>637</v>
      </c>
      <c r="D336" s="220" t="s">
        <v>202</v>
      </c>
      <c r="E336" s="221" t="s">
        <v>819</v>
      </c>
      <c r="F336" s="222" t="s">
        <v>820</v>
      </c>
      <c r="G336" s="223" t="s">
        <v>248</v>
      </c>
      <c r="H336" s="224">
        <v>4</v>
      </c>
      <c r="I336" s="225"/>
      <c r="J336" s="226">
        <f>ROUND(I336*H336,2)</f>
        <v>0</v>
      </c>
      <c r="K336" s="222" t="s">
        <v>206</v>
      </c>
      <c r="L336" s="45"/>
      <c r="M336" s="227" t="s">
        <v>1</v>
      </c>
      <c r="N336" s="228" t="s">
        <v>42</v>
      </c>
      <c r="O336" s="92"/>
      <c r="P336" s="229">
        <f>O336*H336</f>
        <v>0</v>
      </c>
      <c r="Q336" s="229">
        <v>0</v>
      </c>
      <c r="R336" s="229">
        <f>Q336*H336</f>
        <v>0</v>
      </c>
      <c r="S336" s="229">
        <v>0</v>
      </c>
      <c r="T336" s="230">
        <f>S336*H336</f>
        <v>0</v>
      </c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R336" s="231" t="s">
        <v>313</v>
      </c>
      <c r="AT336" s="231" t="s">
        <v>202</v>
      </c>
      <c r="AU336" s="231" t="s">
        <v>87</v>
      </c>
      <c r="AY336" s="18" t="s">
        <v>199</v>
      </c>
      <c r="BE336" s="232">
        <f>IF(N336="základní",J336,0)</f>
        <v>0</v>
      </c>
      <c r="BF336" s="232">
        <f>IF(N336="snížená",J336,0)</f>
        <v>0</v>
      </c>
      <c r="BG336" s="232">
        <f>IF(N336="zákl. přenesená",J336,0)</f>
        <v>0</v>
      </c>
      <c r="BH336" s="232">
        <f>IF(N336="sníž. přenesená",J336,0)</f>
        <v>0</v>
      </c>
      <c r="BI336" s="232">
        <f>IF(N336="nulová",J336,0)</f>
        <v>0</v>
      </c>
      <c r="BJ336" s="18" t="s">
        <v>85</v>
      </c>
      <c r="BK336" s="232">
        <f>ROUND(I336*H336,2)</f>
        <v>0</v>
      </c>
      <c r="BL336" s="18" t="s">
        <v>313</v>
      </c>
      <c r="BM336" s="231" t="s">
        <v>1635</v>
      </c>
    </row>
    <row r="337" s="2" customFormat="1" ht="24.15" customHeight="1">
      <c r="A337" s="39"/>
      <c r="B337" s="40"/>
      <c r="C337" s="220" t="s">
        <v>641</v>
      </c>
      <c r="D337" s="220" t="s">
        <v>202</v>
      </c>
      <c r="E337" s="221" t="s">
        <v>823</v>
      </c>
      <c r="F337" s="222" t="s">
        <v>824</v>
      </c>
      <c r="G337" s="223" t="s">
        <v>248</v>
      </c>
      <c r="H337" s="224">
        <v>5</v>
      </c>
      <c r="I337" s="225"/>
      <c r="J337" s="226">
        <f>ROUND(I337*H337,2)</f>
        <v>0</v>
      </c>
      <c r="K337" s="222" t="s">
        <v>206</v>
      </c>
      <c r="L337" s="45"/>
      <c r="M337" s="227" t="s">
        <v>1</v>
      </c>
      <c r="N337" s="228" t="s">
        <v>42</v>
      </c>
      <c r="O337" s="92"/>
      <c r="P337" s="229">
        <f>O337*H337</f>
        <v>0</v>
      </c>
      <c r="Q337" s="229">
        <v>0</v>
      </c>
      <c r="R337" s="229">
        <f>Q337*H337</f>
        <v>0</v>
      </c>
      <c r="S337" s="229">
        <v>0</v>
      </c>
      <c r="T337" s="230">
        <f>S337*H337</f>
        <v>0</v>
      </c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R337" s="231" t="s">
        <v>313</v>
      </c>
      <c r="AT337" s="231" t="s">
        <v>202</v>
      </c>
      <c r="AU337" s="231" t="s">
        <v>87</v>
      </c>
      <c r="AY337" s="18" t="s">
        <v>199</v>
      </c>
      <c r="BE337" s="232">
        <f>IF(N337="základní",J337,0)</f>
        <v>0</v>
      </c>
      <c r="BF337" s="232">
        <f>IF(N337="snížená",J337,0)</f>
        <v>0</v>
      </c>
      <c r="BG337" s="232">
        <f>IF(N337="zákl. přenesená",J337,0)</f>
        <v>0</v>
      </c>
      <c r="BH337" s="232">
        <f>IF(N337="sníž. přenesená",J337,0)</f>
        <v>0</v>
      </c>
      <c r="BI337" s="232">
        <f>IF(N337="nulová",J337,0)</f>
        <v>0</v>
      </c>
      <c r="BJ337" s="18" t="s">
        <v>85</v>
      </c>
      <c r="BK337" s="232">
        <f>ROUND(I337*H337,2)</f>
        <v>0</v>
      </c>
      <c r="BL337" s="18" t="s">
        <v>313</v>
      </c>
      <c r="BM337" s="231" t="s">
        <v>1636</v>
      </c>
    </row>
    <row r="338" s="13" customFormat="1">
      <c r="A338" s="13"/>
      <c r="B338" s="233"/>
      <c r="C338" s="234"/>
      <c r="D338" s="235" t="s">
        <v>209</v>
      </c>
      <c r="E338" s="236" t="s">
        <v>1</v>
      </c>
      <c r="F338" s="237" t="s">
        <v>826</v>
      </c>
      <c r="G338" s="234"/>
      <c r="H338" s="236" t="s">
        <v>1</v>
      </c>
      <c r="I338" s="238"/>
      <c r="J338" s="234"/>
      <c r="K338" s="234"/>
      <c r="L338" s="239"/>
      <c r="M338" s="240"/>
      <c r="N338" s="241"/>
      <c r="O338" s="241"/>
      <c r="P338" s="241"/>
      <c r="Q338" s="241"/>
      <c r="R338" s="241"/>
      <c r="S338" s="241"/>
      <c r="T338" s="242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43" t="s">
        <v>209</v>
      </c>
      <c r="AU338" s="243" t="s">
        <v>87</v>
      </c>
      <c r="AV338" s="13" t="s">
        <v>85</v>
      </c>
      <c r="AW338" s="13" t="s">
        <v>33</v>
      </c>
      <c r="AX338" s="13" t="s">
        <v>77</v>
      </c>
      <c r="AY338" s="243" t="s">
        <v>199</v>
      </c>
    </row>
    <row r="339" s="14" customFormat="1">
      <c r="A339" s="14"/>
      <c r="B339" s="244"/>
      <c r="C339" s="245"/>
      <c r="D339" s="235" t="s">
        <v>209</v>
      </c>
      <c r="E339" s="246" t="s">
        <v>1</v>
      </c>
      <c r="F339" s="247" t="s">
        <v>87</v>
      </c>
      <c r="G339" s="245"/>
      <c r="H339" s="248">
        <v>2</v>
      </c>
      <c r="I339" s="249"/>
      <c r="J339" s="245"/>
      <c r="K339" s="245"/>
      <c r="L339" s="250"/>
      <c r="M339" s="251"/>
      <c r="N339" s="252"/>
      <c r="O339" s="252"/>
      <c r="P339" s="252"/>
      <c r="Q339" s="252"/>
      <c r="R339" s="252"/>
      <c r="S339" s="252"/>
      <c r="T339" s="253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54" t="s">
        <v>209</v>
      </c>
      <c r="AU339" s="254" t="s">
        <v>87</v>
      </c>
      <c r="AV339" s="14" t="s">
        <v>87</v>
      </c>
      <c r="AW339" s="14" t="s">
        <v>33</v>
      </c>
      <c r="AX339" s="14" t="s">
        <v>77</v>
      </c>
      <c r="AY339" s="254" t="s">
        <v>199</v>
      </c>
    </row>
    <row r="340" s="13" customFormat="1">
      <c r="A340" s="13"/>
      <c r="B340" s="233"/>
      <c r="C340" s="234"/>
      <c r="D340" s="235" t="s">
        <v>209</v>
      </c>
      <c r="E340" s="236" t="s">
        <v>1</v>
      </c>
      <c r="F340" s="237" t="s">
        <v>827</v>
      </c>
      <c r="G340" s="234"/>
      <c r="H340" s="236" t="s">
        <v>1</v>
      </c>
      <c r="I340" s="238"/>
      <c r="J340" s="234"/>
      <c r="K340" s="234"/>
      <c r="L340" s="239"/>
      <c r="M340" s="240"/>
      <c r="N340" s="241"/>
      <c r="O340" s="241"/>
      <c r="P340" s="241"/>
      <c r="Q340" s="241"/>
      <c r="R340" s="241"/>
      <c r="S340" s="241"/>
      <c r="T340" s="242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43" t="s">
        <v>209</v>
      </c>
      <c r="AU340" s="243" t="s">
        <v>87</v>
      </c>
      <c r="AV340" s="13" t="s">
        <v>85</v>
      </c>
      <c r="AW340" s="13" t="s">
        <v>33</v>
      </c>
      <c r="AX340" s="13" t="s">
        <v>77</v>
      </c>
      <c r="AY340" s="243" t="s">
        <v>199</v>
      </c>
    </row>
    <row r="341" s="14" customFormat="1">
      <c r="A341" s="14"/>
      <c r="B341" s="244"/>
      <c r="C341" s="245"/>
      <c r="D341" s="235" t="s">
        <v>209</v>
      </c>
      <c r="E341" s="246" t="s">
        <v>1</v>
      </c>
      <c r="F341" s="247" t="s">
        <v>109</v>
      </c>
      <c r="G341" s="245"/>
      <c r="H341" s="248">
        <v>3</v>
      </c>
      <c r="I341" s="249"/>
      <c r="J341" s="245"/>
      <c r="K341" s="245"/>
      <c r="L341" s="250"/>
      <c r="M341" s="251"/>
      <c r="N341" s="252"/>
      <c r="O341" s="252"/>
      <c r="P341" s="252"/>
      <c r="Q341" s="252"/>
      <c r="R341" s="252"/>
      <c r="S341" s="252"/>
      <c r="T341" s="253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54" t="s">
        <v>209</v>
      </c>
      <c r="AU341" s="254" t="s">
        <v>87</v>
      </c>
      <c r="AV341" s="14" t="s">
        <v>87</v>
      </c>
      <c r="AW341" s="14" t="s">
        <v>33</v>
      </c>
      <c r="AX341" s="14" t="s">
        <v>77</v>
      </c>
      <c r="AY341" s="254" t="s">
        <v>199</v>
      </c>
    </row>
    <row r="342" s="15" customFormat="1">
      <c r="A342" s="15"/>
      <c r="B342" s="269"/>
      <c r="C342" s="270"/>
      <c r="D342" s="235" t="s">
        <v>209</v>
      </c>
      <c r="E342" s="271" t="s">
        <v>1</v>
      </c>
      <c r="F342" s="272" t="s">
        <v>583</v>
      </c>
      <c r="G342" s="270"/>
      <c r="H342" s="273">
        <v>5</v>
      </c>
      <c r="I342" s="274"/>
      <c r="J342" s="270"/>
      <c r="K342" s="270"/>
      <c r="L342" s="275"/>
      <c r="M342" s="276"/>
      <c r="N342" s="277"/>
      <c r="O342" s="277"/>
      <c r="P342" s="277"/>
      <c r="Q342" s="277"/>
      <c r="R342" s="277"/>
      <c r="S342" s="277"/>
      <c r="T342" s="278"/>
      <c r="U342" s="15"/>
      <c r="V342" s="15"/>
      <c r="W342" s="15"/>
      <c r="X342" s="15"/>
      <c r="Y342" s="15"/>
      <c r="Z342" s="15"/>
      <c r="AA342" s="15"/>
      <c r="AB342" s="15"/>
      <c r="AC342" s="15"/>
      <c r="AD342" s="15"/>
      <c r="AE342" s="15"/>
      <c r="AT342" s="279" t="s">
        <v>209</v>
      </c>
      <c r="AU342" s="279" t="s">
        <v>87</v>
      </c>
      <c r="AV342" s="15" t="s">
        <v>207</v>
      </c>
      <c r="AW342" s="15" t="s">
        <v>33</v>
      </c>
      <c r="AX342" s="15" t="s">
        <v>85</v>
      </c>
      <c r="AY342" s="279" t="s">
        <v>199</v>
      </c>
    </row>
    <row r="343" s="2" customFormat="1" ht="21.75" customHeight="1">
      <c r="A343" s="39"/>
      <c r="B343" s="40"/>
      <c r="C343" s="220" t="s">
        <v>645</v>
      </c>
      <c r="D343" s="220" t="s">
        <v>202</v>
      </c>
      <c r="E343" s="221" t="s">
        <v>829</v>
      </c>
      <c r="F343" s="222" t="s">
        <v>830</v>
      </c>
      <c r="G343" s="223" t="s">
        <v>248</v>
      </c>
      <c r="H343" s="224">
        <v>4</v>
      </c>
      <c r="I343" s="225"/>
      <c r="J343" s="226">
        <f>ROUND(I343*H343,2)</f>
        <v>0</v>
      </c>
      <c r="K343" s="222" t="s">
        <v>206</v>
      </c>
      <c r="L343" s="45"/>
      <c r="M343" s="227" t="s">
        <v>1</v>
      </c>
      <c r="N343" s="228" t="s">
        <v>42</v>
      </c>
      <c r="O343" s="92"/>
      <c r="P343" s="229">
        <f>O343*H343</f>
        <v>0</v>
      </c>
      <c r="Q343" s="229">
        <v>0</v>
      </c>
      <c r="R343" s="229">
        <f>Q343*H343</f>
        <v>0</v>
      </c>
      <c r="S343" s="229">
        <v>0</v>
      </c>
      <c r="T343" s="230">
        <f>S343*H343</f>
        <v>0</v>
      </c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R343" s="231" t="s">
        <v>313</v>
      </c>
      <c r="AT343" s="231" t="s">
        <v>202</v>
      </c>
      <c r="AU343" s="231" t="s">
        <v>87</v>
      </c>
      <c r="AY343" s="18" t="s">
        <v>199</v>
      </c>
      <c r="BE343" s="232">
        <f>IF(N343="základní",J343,0)</f>
        <v>0</v>
      </c>
      <c r="BF343" s="232">
        <f>IF(N343="snížená",J343,0)</f>
        <v>0</v>
      </c>
      <c r="BG343" s="232">
        <f>IF(N343="zákl. přenesená",J343,0)</f>
        <v>0</v>
      </c>
      <c r="BH343" s="232">
        <f>IF(N343="sníž. přenesená",J343,0)</f>
        <v>0</v>
      </c>
      <c r="BI343" s="232">
        <f>IF(N343="nulová",J343,0)</f>
        <v>0</v>
      </c>
      <c r="BJ343" s="18" t="s">
        <v>85</v>
      </c>
      <c r="BK343" s="232">
        <f>ROUND(I343*H343,2)</f>
        <v>0</v>
      </c>
      <c r="BL343" s="18" t="s">
        <v>313</v>
      </c>
      <c r="BM343" s="231" t="s">
        <v>1637</v>
      </c>
    </row>
    <row r="344" s="13" customFormat="1">
      <c r="A344" s="13"/>
      <c r="B344" s="233"/>
      <c r="C344" s="234"/>
      <c r="D344" s="235" t="s">
        <v>209</v>
      </c>
      <c r="E344" s="236" t="s">
        <v>1</v>
      </c>
      <c r="F344" s="237" t="s">
        <v>826</v>
      </c>
      <c r="G344" s="234"/>
      <c r="H344" s="236" t="s">
        <v>1</v>
      </c>
      <c r="I344" s="238"/>
      <c r="J344" s="234"/>
      <c r="K344" s="234"/>
      <c r="L344" s="239"/>
      <c r="M344" s="240"/>
      <c r="N344" s="241"/>
      <c r="O344" s="241"/>
      <c r="P344" s="241"/>
      <c r="Q344" s="241"/>
      <c r="R344" s="241"/>
      <c r="S344" s="241"/>
      <c r="T344" s="242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43" t="s">
        <v>209</v>
      </c>
      <c r="AU344" s="243" t="s">
        <v>87</v>
      </c>
      <c r="AV344" s="13" t="s">
        <v>85</v>
      </c>
      <c r="AW344" s="13" t="s">
        <v>33</v>
      </c>
      <c r="AX344" s="13" t="s">
        <v>77</v>
      </c>
      <c r="AY344" s="243" t="s">
        <v>199</v>
      </c>
    </row>
    <row r="345" s="14" customFormat="1">
      <c r="A345" s="14"/>
      <c r="B345" s="244"/>
      <c r="C345" s="245"/>
      <c r="D345" s="235" t="s">
        <v>209</v>
      </c>
      <c r="E345" s="246" t="s">
        <v>1</v>
      </c>
      <c r="F345" s="247" t="s">
        <v>409</v>
      </c>
      <c r="G345" s="245"/>
      <c r="H345" s="248">
        <v>4</v>
      </c>
      <c r="I345" s="249"/>
      <c r="J345" s="245"/>
      <c r="K345" s="245"/>
      <c r="L345" s="250"/>
      <c r="M345" s="251"/>
      <c r="N345" s="252"/>
      <c r="O345" s="252"/>
      <c r="P345" s="252"/>
      <c r="Q345" s="252"/>
      <c r="R345" s="252"/>
      <c r="S345" s="252"/>
      <c r="T345" s="253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54" t="s">
        <v>209</v>
      </c>
      <c r="AU345" s="254" t="s">
        <v>87</v>
      </c>
      <c r="AV345" s="14" t="s">
        <v>87</v>
      </c>
      <c r="AW345" s="14" t="s">
        <v>33</v>
      </c>
      <c r="AX345" s="14" t="s">
        <v>85</v>
      </c>
      <c r="AY345" s="254" t="s">
        <v>199</v>
      </c>
    </row>
    <row r="346" s="2" customFormat="1" ht="16.5" customHeight="1">
      <c r="A346" s="39"/>
      <c r="B346" s="40"/>
      <c r="C346" s="220" t="s">
        <v>657</v>
      </c>
      <c r="D346" s="220" t="s">
        <v>202</v>
      </c>
      <c r="E346" s="221" t="s">
        <v>834</v>
      </c>
      <c r="F346" s="222" t="s">
        <v>835</v>
      </c>
      <c r="G346" s="223" t="s">
        <v>248</v>
      </c>
      <c r="H346" s="224">
        <v>3</v>
      </c>
      <c r="I346" s="225"/>
      <c r="J346" s="226">
        <f>ROUND(I346*H346,2)</f>
        <v>0</v>
      </c>
      <c r="K346" s="222" t="s">
        <v>206</v>
      </c>
      <c r="L346" s="45"/>
      <c r="M346" s="227" t="s">
        <v>1</v>
      </c>
      <c r="N346" s="228" t="s">
        <v>42</v>
      </c>
      <c r="O346" s="92"/>
      <c r="P346" s="229">
        <f>O346*H346</f>
        <v>0</v>
      </c>
      <c r="Q346" s="229">
        <v>0</v>
      </c>
      <c r="R346" s="229">
        <f>Q346*H346</f>
        <v>0</v>
      </c>
      <c r="S346" s="229">
        <v>0</v>
      </c>
      <c r="T346" s="230">
        <f>S346*H346</f>
        <v>0</v>
      </c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R346" s="231" t="s">
        <v>313</v>
      </c>
      <c r="AT346" s="231" t="s">
        <v>202</v>
      </c>
      <c r="AU346" s="231" t="s">
        <v>87</v>
      </c>
      <c r="AY346" s="18" t="s">
        <v>199</v>
      </c>
      <c r="BE346" s="232">
        <f>IF(N346="základní",J346,0)</f>
        <v>0</v>
      </c>
      <c r="BF346" s="232">
        <f>IF(N346="snížená",J346,0)</f>
        <v>0</v>
      </c>
      <c r="BG346" s="232">
        <f>IF(N346="zákl. přenesená",J346,0)</f>
        <v>0</v>
      </c>
      <c r="BH346" s="232">
        <f>IF(N346="sníž. přenesená",J346,0)</f>
        <v>0</v>
      </c>
      <c r="BI346" s="232">
        <f>IF(N346="nulová",J346,0)</f>
        <v>0</v>
      </c>
      <c r="BJ346" s="18" t="s">
        <v>85</v>
      </c>
      <c r="BK346" s="232">
        <f>ROUND(I346*H346,2)</f>
        <v>0</v>
      </c>
      <c r="BL346" s="18" t="s">
        <v>313</v>
      </c>
      <c r="BM346" s="231" t="s">
        <v>1638</v>
      </c>
    </row>
    <row r="347" s="2" customFormat="1" ht="49.05" customHeight="1">
      <c r="A347" s="39"/>
      <c r="B347" s="40"/>
      <c r="C347" s="220" t="s">
        <v>661</v>
      </c>
      <c r="D347" s="220" t="s">
        <v>202</v>
      </c>
      <c r="E347" s="221" t="s">
        <v>843</v>
      </c>
      <c r="F347" s="222" t="s">
        <v>844</v>
      </c>
      <c r="G347" s="223" t="s">
        <v>308</v>
      </c>
      <c r="H347" s="224">
        <v>0.26900000000000002</v>
      </c>
      <c r="I347" s="225"/>
      <c r="J347" s="226">
        <f>ROUND(I347*H347,2)</f>
        <v>0</v>
      </c>
      <c r="K347" s="222" t="s">
        <v>206</v>
      </c>
      <c r="L347" s="45"/>
      <c r="M347" s="227" t="s">
        <v>1</v>
      </c>
      <c r="N347" s="228" t="s">
        <v>42</v>
      </c>
      <c r="O347" s="92"/>
      <c r="P347" s="229">
        <f>O347*H347</f>
        <v>0</v>
      </c>
      <c r="Q347" s="229">
        <v>0</v>
      </c>
      <c r="R347" s="229">
        <f>Q347*H347</f>
        <v>0</v>
      </c>
      <c r="S347" s="229">
        <v>0</v>
      </c>
      <c r="T347" s="230">
        <f>S347*H347</f>
        <v>0</v>
      </c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R347" s="231" t="s">
        <v>313</v>
      </c>
      <c r="AT347" s="231" t="s">
        <v>202</v>
      </c>
      <c r="AU347" s="231" t="s">
        <v>87</v>
      </c>
      <c r="AY347" s="18" t="s">
        <v>199</v>
      </c>
      <c r="BE347" s="232">
        <f>IF(N347="základní",J347,0)</f>
        <v>0</v>
      </c>
      <c r="BF347" s="232">
        <f>IF(N347="snížená",J347,0)</f>
        <v>0</v>
      </c>
      <c r="BG347" s="232">
        <f>IF(N347="zákl. přenesená",J347,0)</f>
        <v>0</v>
      </c>
      <c r="BH347" s="232">
        <f>IF(N347="sníž. přenesená",J347,0)</f>
        <v>0</v>
      </c>
      <c r="BI347" s="232">
        <f>IF(N347="nulová",J347,0)</f>
        <v>0</v>
      </c>
      <c r="BJ347" s="18" t="s">
        <v>85</v>
      </c>
      <c r="BK347" s="232">
        <f>ROUND(I347*H347,2)</f>
        <v>0</v>
      </c>
      <c r="BL347" s="18" t="s">
        <v>313</v>
      </c>
      <c r="BM347" s="231" t="s">
        <v>1639</v>
      </c>
    </row>
    <row r="348" s="2" customFormat="1" ht="49.05" customHeight="1">
      <c r="A348" s="39"/>
      <c r="B348" s="40"/>
      <c r="C348" s="220" t="s">
        <v>665</v>
      </c>
      <c r="D348" s="220" t="s">
        <v>202</v>
      </c>
      <c r="E348" s="221" t="s">
        <v>1640</v>
      </c>
      <c r="F348" s="222" t="s">
        <v>1641</v>
      </c>
      <c r="G348" s="223" t="s">
        <v>308</v>
      </c>
      <c r="H348" s="224">
        <v>0.26900000000000002</v>
      </c>
      <c r="I348" s="225"/>
      <c r="J348" s="226">
        <f>ROUND(I348*H348,2)</f>
        <v>0</v>
      </c>
      <c r="K348" s="222" t="s">
        <v>206</v>
      </c>
      <c r="L348" s="45"/>
      <c r="M348" s="227" t="s">
        <v>1</v>
      </c>
      <c r="N348" s="228" t="s">
        <v>42</v>
      </c>
      <c r="O348" s="92"/>
      <c r="P348" s="229">
        <f>O348*H348</f>
        <v>0</v>
      </c>
      <c r="Q348" s="229">
        <v>0</v>
      </c>
      <c r="R348" s="229">
        <f>Q348*H348</f>
        <v>0</v>
      </c>
      <c r="S348" s="229">
        <v>0</v>
      </c>
      <c r="T348" s="230">
        <f>S348*H348</f>
        <v>0</v>
      </c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R348" s="231" t="s">
        <v>313</v>
      </c>
      <c r="AT348" s="231" t="s">
        <v>202</v>
      </c>
      <c r="AU348" s="231" t="s">
        <v>87</v>
      </c>
      <c r="AY348" s="18" t="s">
        <v>199</v>
      </c>
      <c r="BE348" s="232">
        <f>IF(N348="základní",J348,0)</f>
        <v>0</v>
      </c>
      <c r="BF348" s="232">
        <f>IF(N348="snížená",J348,0)</f>
        <v>0</v>
      </c>
      <c r="BG348" s="232">
        <f>IF(N348="zákl. přenesená",J348,0)</f>
        <v>0</v>
      </c>
      <c r="BH348" s="232">
        <f>IF(N348="sníž. přenesená",J348,0)</f>
        <v>0</v>
      </c>
      <c r="BI348" s="232">
        <f>IF(N348="nulová",J348,0)</f>
        <v>0</v>
      </c>
      <c r="BJ348" s="18" t="s">
        <v>85</v>
      </c>
      <c r="BK348" s="232">
        <f>ROUND(I348*H348,2)</f>
        <v>0</v>
      </c>
      <c r="BL348" s="18" t="s">
        <v>313</v>
      </c>
      <c r="BM348" s="231" t="s">
        <v>1642</v>
      </c>
    </row>
    <row r="349" s="2" customFormat="1" ht="16.5" customHeight="1">
      <c r="A349" s="39"/>
      <c r="B349" s="40"/>
      <c r="C349" s="220" t="s">
        <v>671</v>
      </c>
      <c r="D349" s="220" t="s">
        <v>202</v>
      </c>
      <c r="E349" s="221" t="s">
        <v>855</v>
      </c>
      <c r="F349" s="222" t="s">
        <v>856</v>
      </c>
      <c r="G349" s="223" t="s">
        <v>857</v>
      </c>
      <c r="H349" s="224">
        <v>1.5</v>
      </c>
      <c r="I349" s="225"/>
      <c r="J349" s="226">
        <f>ROUND(I349*H349,2)</f>
        <v>0</v>
      </c>
      <c r="K349" s="222" t="s">
        <v>1</v>
      </c>
      <c r="L349" s="45"/>
      <c r="M349" s="227" t="s">
        <v>1</v>
      </c>
      <c r="N349" s="228" t="s">
        <v>42</v>
      </c>
      <c r="O349" s="92"/>
      <c r="P349" s="229">
        <f>O349*H349</f>
        <v>0</v>
      </c>
      <c r="Q349" s="229">
        <v>0</v>
      </c>
      <c r="R349" s="229">
        <f>Q349*H349</f>
        <v>0</v>
      </c>
      <c r="S349" s="229">
        <v>0</v>
      </c>
      <c r="T349" s="230">
        <f>S349*H349</f>
        <v>0</v>
      </c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R349" s="231" t="s">
        <v>207</v>
      </c>
      <c r="AT349" s="231" t="s">
        <v>202</v>
      </c>
      <c r="AU349" s="231" t="s">
        <v>87</v>
      </c>
      <c r="AY349" s="18" t="s">
        <v>199</v>
      </c>
      <c r="BE349" s="232">
        <f>IF(N349="základní",J349,0)</f>
        <v>0</v>
      </c>
      <c r="BF349" s="232">
        <f>IF(N349="snížená",J349,0)</f>
        <v>0</v>
      </c>
      <c r="BG349" s="232">
        <f>IF(N349="zákl. přenesená",J349,0)</f>
        <v>0</v>
      </c>
      <c r="BH349" s="232">
        <f>IF(N349="sníž. přenesená",J349,0)</f>
        <v>0</v>
      </c>
      <c r="BI349" s="232">
        <f>IF(N349="nulová",J349,0)</f>
        <v>0</v>
      </c>
      <c r="BJ349" s="18" t="s">
        <v>85</v>
      </c>
      <c r="BK349" s="232">
        <f>ROUND(I349*H349,2)</f>
        <v>0</v>
      </c>
      <c r="BL349" s="18" t="s">
        <v>207</v>
      </c>
      <c r="BM349" s="231" t="s">
        <v>1643</v>
      </c>
    </row>
    <row r="350" s="13" customFormat="1">
      <c r="A350" s="13"/>
      <c r="B350" s="233"/>
      <c r="C350" s="234"/>
      <c r="D350" s="235" t="s">
        <v>209</v>
      </c>
      <c r="E350" s="236" t="s">
        <v>1</v>
      </c>
      <c r="F350" s="237" t="s">
        <v>1644</v>
      </c>
      <c r="G350" s="234"/>
      <c r="H350" s="236" t="s">
        <v>1</v>
      </c>
      <c r="I350" s="238"/>
      <c r="J350" s="234"/>
      <c r="K350" s="234"/>
      <c r="L350" s="239"/>
      <c r="M350" s="240"/>
      <c r="N350" s="241"/>
      <c r="O350" s="241"/>
      <c r="P350" s="241"/>
      <c r="Q350" s="241"/>
      <c r="R350" s="241"/>
      <c r="S350" s="241"/>
      <c r="T350" s="242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43" t="s">
        <v>209</v>
      </c>
      <c r="AU350" s="243" t="s">
        <v>87</v>
      </c>
      <c r="AV350" s="13" t="s">
        <v>85</v>
      </c>
      <c r="AW350" s="13" t="s">
        <v>33</v>
      </c>
      <c r="AX350" s="13" t="s">
        <v>77</v>
      </c>
      <c r="AY350" s="243" t="s">
        <v>199</v>
      </c>
    </row>
    <row r="351" s="14" customFormat="1">
      <c r="A351" s="14"/>
      <c r="B351" s="244"/>
      <c r="C351" s="245"/>
      <c r="D351" s="235" t="s">
        <v>209</v>
      </c>
      <c r="E351" s="246" t="s">
        <v>1</v>
      </c>
      <c r="F351" s="247" t="s">
        <v>1645</v>
      </c>
      <c r="G351" s="245"/>
      <c r="H351" s="248">
        <v>1.5</v>
      </c>
      <c r="I351" s="249"/>
      <c r="J351" s="245"/>
      <c r="K351" s="245"/>
      <c r="L351" s="250"/>
      <c r="M351" s="251"/>
      <c r="N351" s="252"/>
      <c r="O351" s="252"/>
      <c r="P351" s="252"/>
      <c r="Q351" s="252"/>
      <c r="R351" s="252"/>
      <c r="S351" s="252"/>
      <c r="T351" s="253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254" t="s">
        <v>209</v>
      </c>
      <c r="AU351" s="254" t="s">
        <v>87</v>
      </c>
      <c r="AV351" s="14" t="s">
        <v>87</v>
      </c>
      <c r="AW351" s="14" t="s">
        <v>33</v>
      </c>
      <c r="AX351" s="14" t="s">
        <v>85</v>
      </c>
      <c r="AY351" s="254" t="s">
        <v>199</v>
      </c>
    </row>
    <row r="352" s="12" customFormat="1" ht="22.8" customHeight="1">
      <c r="A352" s="12"/>
      <c r="B352" s="204"/>
      <c r="C352" s="205"/>
      <c r="D352" s="206" t="s">
        <v>76</v>
      </c>
      <c r="E352" s="218" t="s">
        <v>863</v>
      </c>
      <c r="F352" s="218" t="s">
        <v>864</v>
      </c>
      <c r="G352" s="205"/>
      <c r="H352" s="205"/>
      <c r="I352" s="208"/>
      <c r="J352" s="219">
        <f>BK352</f>
        <v>0</v>
      </c>
      <c r="K352" s="205"/>
      <c r="L352" s="210"/>
      <c r="M352" s="211"/>
      <c r="N352" s="212"/>
      <c r="O352" s="212"/>
      <c r="P352" s="213">
        <f>P353+SUM(P354:P439)</f>
        <v>0</v>
      </c>
      <c r="Q352" s="212"/>
      <c r="R352" s="213">
        <f>R353+SUM(R354:R439)</f>
        <v>3.7984120099999998</v>
      </c>
      <c r="S352" s="212"/>
      <c r="T352" s="214">
        <f>T353+SUM(T354:T439)</f>
        <v>0.75182084000000005</v>
      </c>
      <c r="U352" s="12"/>
      <c r="V352" s="12"/>
      <c r="W352" s="12"/>
      <c r="X352" s="12"/>
      <c r="Y352" s="12"/>
      <c r="Z352" s="12"/>
      <c r="AA352" s="12"/>
      <c r="AB352" s="12"/>
      <c r="AC352" s="12"/>
      <c r="AD352" s="12"/>
      <c r="AE352" s="12"/>
      <c r="AR352" s="215" t="s">
        <v>87</v>
      </c>
      <c r="AT352" s="216" t="s">
        <v>76</v>
      </c>
      <c r="AU352" s="216" t="s">
        <v>85</v>
      </c>
      <c r="AY352" s="215" t="s">
        <v>199</v>
      </c>
      <c r="BK352" s="217">
        <f>BK353+SUM(BK354:BK439)</f>
        <v>0</v>
      </c>
    </row>
    <row r="353" s="2" customFormat="1" ht="24.15" customHeight="1">
      <c r="A353" s="39"/>
      <c r="B353" s="40"/>
      <c r="C353" s="220" t="s">
        <v>675</v>
      </c>
      <c r="D353" s="220" t="s">
        <v>202</v>
      </c>
      <c r="E353" s="221" t="s">
        <v>866</v>
      </c>
      <c r="F353" s="222" t="s">
        <v>867</v>
      </c>
      <c r="G353" s="223" t="s">
        <v>205</v>
      </c>
      <c r="H353" s="224">
        <v>183.72</v>
      </c>
      <c r="I353" s="225"/>
      <c r="J353" s="226">
        <f>ROUND(I353*H353,2)</f>
        <v>0</v>
      </c>
      <c r="K353" s="222" t="s">
        <v>206</v>
      </c>
      <c r="L353" s="45"/>
      <c r="M353" s="227" t="s">
        <v>1</v>
      </c>
      <c r="N353" s="228" t="s">
        <v>42</v>
      </c>
      <c r="O353" s="92"/>
      <c r="P353" s="229">
        <f>O353*H353</f>
        <v>0</v>
      </c>
      <c r="Q353" s="229">
        <v>0</v>
      </c>
      <c r="R353" s="229">
        <f>Q353*H353</f>
        <v>0</v>
      </c>
      <c r="S353" s="229">
        <v>0</v>
      </c>
      <c r="T353" s="230">
        <f>S353*H353</f>
        <v>0</v>
      </c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R353" s="231" t="s">
        <v>313</v>
      </c>
      <c r="AT353" s="231" t="s">
        <v>202</v>
      </c>
      <c r="AU353" s="231" t="s">
        <v>87</v>
      </c>
      <c r="AY353" s="18" t="s">
        <v>199</v>
      </c>
      <c r="BE353" s="232">
        <f>IF(N353="základní",J353,0)</f>
        <v>0</v>
      </c>
      <c r="BF353" s="232">
        <f>IF(N353="snížená",J353,0)</f>
        <v>0</v>
      </c>
      <c r="BG353" s="232">
        <f>IF(N353="zákl. přenesená",J353,0)</f>
        <v>0</v>
      </c>
      <c r="BH353" s="232">
        <f>IF(N353="sníž. přenesená",J353,0)</f>
        <v>0</v>
      </c>
      <c r="BI353" s="232">
        <f>IF(N353="nulová",J353,0)</f>
        <v>0</v>
      </c>
      <c r="BJ353" s="18" t="s">
        <v>85</v>
      </c>
      <c r="BK353" s="232">
        <f>ROUND(I353*H353,2)</f>
        <v>0</v>
      </c>
      <c r="BL353" s="18" t="s">
        <v>313</v>
      </c>
      <c r="BM353" s="231" t="s">
        <v>1646</v>
      </c>
    </row>
    <row r="354" s="14" customFormat="1">
      <c r="A354" s="14"/>
      <c r="B354" s="244"/>
      <c r="C354" s="245"/>
      <c r="D354" s="235" t="s">
        <v>209</v>
      </c>
      <c r="E354" s="246" t="s">
        <v>1</v>
      </c>
      <c r="F354" s="247" t="s">
        <v>1647</v>
      </c>
      <c r="G354" s="245"/>
      <c r="H354" s="248">
        <v>183.72</v>
      </c>
      <c r="I354" s="249"/>
      <c r="J354" s="245"/>
      <c r="K354" s="245"/>
      <c r="L354" s="250"/>
      <c r="M354" s="251"/>
      <c r="N354" s="252"/>
      <c r="O354" s="252"/>
      <c r="P354" s="252"/>
      <c r="Q354" s="252"/>
      <c r="R354" s="252"/>
      <c r="S354" s="252"/>
      <c r="T354" s="253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54" t="s">
        <v>209</v>
      </c>
      <c r="AU354" s="254" t="s">
        <v>87</v>
      </c>
      <c r="AV354" s="14" t="s">
        <v>87</v>
      </c>
      <c r="AW354" s="14" t="s">
        <v>33</v>
      </c>
      <c r="AX354" s="14" t="s">
        <v>85</v>
      </c>
      <c r="AY354" s="254" t="s">
        <v>199</v>
      </c>
    </row>
    <row r="355" s="2" customFormat="1" ht="24.15" customHeight="1">
      <c r="A355" s="39"/>
      <c r="B355" s="40"/>
      <c r="C355" s="220" t="s">
        <v>679</v>
      </c>
      <c r="D355" s="220" t="s">
        <v>202</v>
      </c>
      <c r="E355" s="221" t="s">
        <v>871</v>
      </c>
      <c r="F355" s="222" t="s">
        <v>872</v>
      </c>
      <c r="G355" s="223" t="s">
        <v>205</v>
      </c>
      <c r="H355" s="224">
        <v>183.72</v>
      </c>
      <c r="I355" s="225"/>
      <c r="J355" s="226">
        <f>ROUND(I355*H355,2)</f>
        <v>0</v>
      </c>
      <c r="K355" s="222" t="s">
        <v>206</v>
      </c>
      <c r="L355" s="45"/>
      <c r="M355" s="227" t="s">
        <v>1</v>
      </c>
      <c r="N355" s="228" t="s">
        <v>42</v>
      </c>
      <c r="O355" s="92"/>
      <c r="P355" s="229">
        <f>O355*H355</f>
        <v>0</v>
      </c>
      <c r="Q355" s="229">
        <v>0</v>
      </c>
      <c r="R355" s="229">
        <f>Q355*H355</f>
        <v>0</v>
      </c>
      <c r="S355" s="229">
        <v>0</v>
      </c>
      <c r="T355" s="230">
        <f>S355*H355</f>
        <v>0</v>
      </c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R355" s="231" t="s">
        <v>313</v>
      </c>
      <c r="AT355" s="231" t="s">
        <v>202</v>
      </c>
      <c r="AU355" s="231" t="s">
        <v>87</v>
      </c>
      <c r="AY355" s="18" t="s">
        <v>199</v>
      </c>
      <c r="BE355" s="232">
        <f>IF(N355="základní",J355,0)</f>
        <v>0</v>
      </c>
      <c r="BF355" s="232">
        <f>IF(N355="snížená",J355,0)</f>
        <v>0</v>
      </c>
      <c r="BG355" s="232">
        <f>IF(N355="zákl. přenesená",J355,0)</f>
        <v>0</v>
      </c>
      <c r="BH355" s="232">
        <f>IF(N355="sníž. přenesená",J355,0)</f>
        <v>0</v>
      </c>
      <c r="BI355" s="232">
        <f>IF(N355="nulová",J355,0)</f>
        <v>0</v>
      </c>
      <c r="BJ355" s="18" t="s">
        <v>85</v>
      </c>
      <c r="BK355" s="232">
        <f>ROUND(I355*H355,2)</f>
        <v>0</v>
      </c>
      <c r="BL355" s="18" t="s">
        <v>313</v>
      </c>
      <c r="BM355" s="231" t="s">
        <v>1648</v>
      </c>
    </row>
    <row r="356" s="13" customFormat="1">
      <c r="A356" s="13"/>
      <c r="B356" s="233"/>
      <c r="C356" s="234"/>
      <c r="D356" s="235" t="s">
        <v>209</v>
      </c>
      <c r="E356" s="236" t="s">
        <v>1</v>
      </c>
      <c r="F356" s="237" t="s">
        <v>222</v>
      </c>
      <c r="G356" s="234"/>
      <c r="H356" s="236" t="s">
        <v>1</v>
      </c>
      <c r="I356" s="238"/>
      <c r="J356" s="234"/>
      <c r="K356" s="234"/>
      <c r="L356" s="239"/>
      <c r="M356" s="240"/>
      <c r="N356" s="241"/>
      <c r="O356" s="241"/>
      <c r="P356" s="241"/>
      <c r="Q356" s="241"/>
      <c r="R356" s="241"/>
      <c r="S356" s="241"/>
      <c r="T356" s="242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43" t="s">
        <v>209</v>
      </c>
      <c r="AU356" s="243" t="s">
        <v>87</v>
      </c>
      <c r="AV356" s="13" t="s">
        <v>85</v>
      </c>
      <c r="AW356" s="13" t="s">
        <v>33</v>
      </c>
      <c r="AX356" s="13" t="s">
        <v>77</v>
      </c>
      <c r="AY356" s="243" t="s">
        <v>199</v>
      </c>
    </row>
    <row r="357" s="14" customFormat="1">
      <c r="A357" s="14"/>
      <c r="B357" s="244"/>
      <c r="C357" s="245"/>
      <c r="D357" s="235" t="s">
        <v>209</v>
      </c>
      <c r="E357" s="246" t="s">
        <v>1</v>
      </c>
      <c r="F357" s="247" t="s">
        <v>1649</v>
      </c>
      <c r="G357" s="245"/>
      <c r="H357" s="248">
        <v>14.02</v>
      </c>
      <c r="I357" s="249"/>
      <c r="J357" s="245"/>
      <c r="K357" s="245"/>
      <c r="L357" s="250"/>
      <c r="M357" s="251"/>
      <c r="N357" s="252"/>
      <c r="O357" s="252"/>
      <c r="P357" s="252"/>
      <c r="Q357" s="252"/>
      <c r="R357" s="252"/>
      <c r="S357" s="252"/>
      <c r="T357" s="253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54" t="s">
        <v>209</v>
      </c>
      <c r="AU357" s="254" t="s">
        <v>87</v>
      </c>
      <c r="AV357" s="14" t="s">
        <v>87</v>
      </c>
      <c r="AW357" s="14" t="s">
        <v>33</v>
      </c>
      <c r="AX357" s="14" t="s">
        <v>77</v>
      </c>
      <c r="AY357" s="254" t="s">
        <v>199</v>
      </c>
    </row>
    <row r="358" s="14" customFormat="1">
      <c r="A358" s="14"/>
      <c r="B358" s="244"/>
      <c r="C358" s="245"/>
      <c r="D358" s="235" t="s">
        <v>209</v>
      </c>
      <c r="E358" s="246" t="s">
        <v>1</v>
      </c>
      <c r="F358" s="247" t="s">
        <v>1650</v>
      </c>
      <c r="G358" s="245"/>
      <c r="H358" s="248">
        <v>5.0599999999999996</v>
      </c>
      <c r="I358" s="249"/>
      <c r="J358" s="245"/>
      <c r="K358" s="245"/>
      <c r="L358" s="250"/>
      <c r="M358" s="251"/>
      <c r="N358" s="252"/>
      <c r="O358" s="252"/>
      <c r="P358" s="252"/>
      <c r="Q358" s="252"/>
      <c r="R358" s="252"/>
      <c r="S358" s="252"/>
      <c r="T358" s="253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54" t="s">
        <v>209</v>
      </c>
      <c r="AU358" s="254" t="s">
        <v>87</v>
      </c>
      <c r="AV358" s="14" t="s">
        <v>87</v>
      </c>
      <c r="AW358" s="14" t="s">
        <v>33</v>
      </c>
      <c r="AX358" s="14" t="s">
        <v>77</v>
      </c>
      <c r="AY358" s="254" t="s">
        <v>199</v>
      </c>
    </row>
    <row r="359" s="14" customFormat="1">
      <c r="A359" s="14"/>
      <c r="B359" s="244"/>
      <c r="C359" s="245"/>
      <c r="D359" s="235" t="s">
        <v>209</v>
      </c>
      <c r="E359" s="246" t="s">
        <v>1</v>
      </c>
      <c r="F359" s="247" t="s">
        <v>1651</v>
      </c>
      <c r="G359" s="245"/>
      <c r="H359" s="248">
        <v>22.510000000000002</v>
      </c>
      <c r="I359" s="249"/>
      <c r="J359" s="245"/>
      <c r="K359" s="245"/>
      <c r="L359" s="250"/>
      <c r="M359" s="251"/>
      <c r="N359" s="252"/>
      <c r="O359" s="252"/>
      <c r="P359" s="252"/>
      <c r="Q359" s="252"/>
      <c r="R359" s="252"/>
      <c r="S359" s="252"/>
      <c r="T359" s="253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54" t="s">
        <v>209</v>
      </c>
      <c r="AU359" s="254" t="s">
        <v>87</v>
      </c>
      <c r="AV359" s="14" t="s">
        <v>87</v>
      </c>
      <c r="AW359" s="14" t="s">
        <v>33</v>
      </c>
      <c r="AX359" s="14" t="s">
        <v>77</v>
      </c>
      <c r="AY359" s="254" t="s">
        <v>199</v>
      </c>
    </row>
    <row r="360" s="14" customFormat="1">
      <c r="A360" s="14"/>
      <c r="B360" s="244"/>
      <c r="C360" s="245"/>
      <c r="D360" s="235" t="s">
        <v>209</v>
      </c>
      <c r="E360" s="246" t="s">
        <v>1</v>
      </c>
      <c r="F360" s="247" t="s">
        <v>1652</v>
      </c>
      <c r="G360" s="245"/>
      <c r="H360" s="248">
        <v>41.189999999999998</v>
      </c>
      <c r="I360" s="249"/>
      <c r="J360" s="245"/>
      <c r="K360" s="245"/>
      <c r="L360" s="250"/>
      <c r="M360" s="251"/>
      <c r="N360" s="252"/>
      <c r="O360" s="252"/>
      <c r="P360" s="252"/>
      <c r="Q360" s="252"/>
      <c r="R360" s="252"/>
      <c r="S360" s="252"/>
      <c r="T360" s="253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54" t="s">
        <v>209</v>
      </c>
      <c r="AU360" s="254" t="s">
        <v>87</v>
      </c>
      <c r="AV360" s="14" t="s">
        <v>87</v>
      </c>
      <c r="AW360" s="14" t="s">
        <v>33</v>
      </c>
      <c r="AX360" s="14" t="s">
        <v>77</v>
      </c>
      <c r="AY360" s="254" t="s">
        <v>199</v>
      </c>
    </row>
    <row r="361" s="14" customFormat="1">
      <c r="A361" s="14"/>
      <c r="B361" s="244"/>
      <c r="C361" s="245"/>
      <c r="D361" s="235" t="s">
        <v>209</v>
      </c>
      <c r="E361" s="246" t="s">
        <v>1</v>
      </c>
      <c r="F361" s="247" t="s">
        <v>1653</v>
      </c>
      <c r="G361" s="245"/>
      <c r="H361" s="248">
        <v>40.710000000000001</v>
      </c>
      <c r="I361" s="249"/>
      <c r="J361" s="245"/>
      <c r="K361" s="245"/>
      <c r="L361" s="250"/>
      <c r="M361" s="251"/>
      <c r="N361" s="252"/>
      <c r="O361" s="252"/>
      <c r="P361" s="252"/>
      <c r="Q361" s="252"/>
      <c r="R361" s="252"/>
      <c r="S361" s="252"/>
      <c r="T361" s="253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54" t="s">
        <v>209</v>
      </c>
      <c r="AU361" s="254" t="s">
        <v>87</v>
      </c>
      <c r="AV361" s="14" t="s">
        <v>87</v>
      </c>
      <c r="AW361" s="14" t="s">
        <v>33</v>
      </c>
      <c r="AX361" s="14" t="s">
        <v>77</v>
      </c>
      <c r="AY361" s="254" t="s">
        <v>199</v>
      </c>
    </row>
    <row r="362" s="14" customFormat="1">
      <c r="A362" s="14"/>
      <c r="B362" s="244"/>
      <c r="C362" s="245"/>
      <c r="D362" s="235" t="s">
        <v>209</v>
      </c>
      <c r="E362" s="246" t="s">
        <v>1</v>
      </c>
      <c r="F362" s="247" t="s">
        <v>1654</v>
      </c>
      <c r="G362" s="245"/>
      <c r="H362" s="248">
        <v>39.07</v>
      </c>
      <c r="I362" s="249"/>
      <c r="J362" s="245"/>
      <c r="K362" s="245"/>
      <c r="L362" s="250"/>
      <c r="M362" s="251"/>
      <c r="N362" s="252"/>
      <c r="O362" s="252"/>
      <c r="P362" s="252"/>
      <c r="Q362" s="252"/>
      <c r="R362" s="252"/>
      <c r="S362" s="252"/>
      <c r="T362" s="253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54" t="s">
        <v>209</v>
      </c>
      <c r="AU362" s="254" t="s">
        <v>87</v>
      </c>
      <c r="AV362" s="14" t="s">
        <v>87</v>
      </c>
      <c r="AW362" s="14" t="s">
        <v>33</v>
      </c>
      <c r="AX362" s="14" t="s">
        <v>77</v>
      </c>
      <c r="AY362" s="254" t="s">
        <v>199</v>
      </c>
    </row>
    <row r="363" s="14" customFormat="1">
      <c r="A363" s="14"/>
      <c r="B363" s="244"/>
      <c r="C363" s="245"/>
      <c r="D363" s="235" t="s">
        <v>209</v>
      </c>
      <c r="E363" s="246" t="s">
        <v>1</v>
      </c>
      <c r="F363" s="247" t="s">
        <v>1655</v>
      </c>
      <c r="G363" s="245"/>
      <c r="H363" s="248">
        <v>21.16</v>
      </c>
      <c r="I363" s="249"/>
      <c r="J363" s="245"/>
      <c r="K363" s="245"/>
      <c r="L363" s="250"/>
      <c r="M363" s="251"/>
      <c r="N363" s="252"/>
      <c r="O363" s="252"/>
      <c r="P363" s="252"/>
      <c r="Q363" s="252"/>
      <c r="R363" s="252"/>
      <c r="S363" s="252"/>
      <c r="T363" s="253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254" t="s">
        <v>209</v>
      </c>
      <c r="AU363" s="254" t="s">
        <v>87</v>
      </c>
      <c r="AV363" s="14" t="s">
        <v>87</v>
      </c>
      <c r="AW363" s="14" t="s">
        <v>33</v>
      </c>
      <c r="AX363" s="14" t="s">
        <v>77</v>
      </c>
      <c r="AY363" s="254" t="s">
        <v>199</v>
      </c>
    </row>
    <row r="364" s="14" customFormat="1">
      <c r="A364" s="14"/>
      <c r="B364" s="244"/>
      <c r="C364" s="245"/>
      <c r="D364" s="235" t="s">
        <v>209</v>
      </c>
      <c r="E364" s="246" t="s">
        <v>1</v>
      </c>
      <c r="F364" s="247" t="s">
        <v>143</v>
      </c>
      <c r="G364" s="245"/>
      <c r="H364" s="248">
        <v>183.72</v>
      </c>
      <c r="I364" s="249"/>
      <c r="J364" s="245"/>
      <c r="K364" s="245"/>
      <c r="L364" s="250"/>
      <c r="M364" s="251"/>
      <c r="N364" s="252"/>
      <c r="O364" s="252"/>
      <c r="P364" s="252"/>
      <c r="Q364" s="252"/>
      <c r="R364" s="252"/>
      <c r="S364" s="252"/>
      <c r="T364" s="253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54" t="s">
        <v>209</v>
      </c>
      <c r="AU364" s="254" t="s">
        <v>87</v>
      </c>
      <c r="AV364" s="14" t="s">
        <v>87</v>
      </c>
      <c r="AW364" s="14" t="s">
        <v>33</v>
      </c>
      <c r="AX364" s="14" t="s">
        <v>85</v>
      </c>
      <c r="AY364" s="254" t="s">
        <v>199</v>
      </c>
    </row>
    <row r="365" s="2" customFormat="1" ht="16.5" customHeight="1">
      <c r="A365" s="39"/>
      <c r="B365" s="40"/>
      <c r="C365" s="220" t="s">
        <v>686</v>
      </c>
      <c r="D365" s="220" t="s">
        <v>202</v>
      </c>
      <c r="E365" s="221" t="s">
        <v>875</v>
      </c>
      <c r="F365" s="222" t="s">
        <v>876</v>
      </c>
      <c r="G365" s="223" t="s">
        <v>205</v>
      </c>
      <c r="H365" s="224">
        <v>734.88</v>
      </c>
      <c r="I365" s="225"/>
      <c r="J365" s="226">
        <f>ROUND(I365*H365,2)</f>
        <v>0</v>
      </c>
      <c r="K365" s="222" t="s">
        <v>206</v>
      </c>
      <c r="L365" s="45"/>
      <c r="M365" s="227" t="s">
        <v>1</v>
      </c>
      <c r="N365" s="228" t="s">
        <v>42</v>
      </c>
      <c r="O365" s="92"/>
      <c r="P365" s="229">
        <f>O365*H365</f>
        <v>0</v>
      </c>
      <c r="Q365" s="229">
        <v>0</v>
      </c>
      <c r="R365" s="229">
        <f>Q365*H365</f>
        <v>0</v>
      </c>
      <c r="S365" s="229">
        <v>0</v>
      </c>
      <c r="T365" s="230">
        <f>S365*H365</f>
        <v>0</v>
      </c>
      <c r="U365" s="39"/>
      <c r="V365" s="39"/>
      <c r="W365" s="39"/>
      <c r="X365" s="39"/>
      <c r="Y365" s="39"/>
      <c r="Z365" s="39"/>
      <c r="AA365" s="39"/>
      <c r="AB365" s="39"/>
      <c r="AC365" s="39"/>
      <c r="AD365" s="39"/>
      <c r="AE365" s="39"/>
      <c r="AR365" s="231" t="s">
        <v>313</v>
      </c>
      <c r="AT365" s="231" t="s">
        <v>202</v>
      </c>
      <c r="AU365" s="231" t="s">
        <v>87</v>
      </c>
      <c r="AY365" s="18" t="s">
        <v>199</v>
      </c>
      <c r="BE365" s="232">
        <f>IF(N365="základní",J365,0)</f>
        <v>0</v>
      </c>
      <c r="BF365" s="232">
        <f>IF(N365="snížená",J365,0)</f>
        <v>0</v>
      </c>
      <c r="BG365" s="232">
        <f>IF(N365="zákl. přenesená",J365,0)</f>
        <v>0</v>
      </c>
      <c r="BH365" s="232">
        <f>IF(N365="sníž. přenesená",J365,0)</f>
        <v>0</v>
      </c>
      <c r="BI365" s="232">
        <f>IF(N365="nulová",J365,0)</f>
        <v>0</v>
      </c>
      <c r="BJ365" s="18" t="s">
        <v>85</v>
      </c>
      <c r="BK365" s="232">
        <f>ROUND(I365*H365,2)</f>
        <v>0</v>
      </c>
      <c r="BL365" s="18" t="s">
        <v>313</v>
      </c>
      <c r="BM365" s="231" t="s">
        <v>1656</v>
      </c>
    </row>
    <row r="366" s="13" customFormat="1">
      <c r="A366" s="13"/>
      <c r="B366" s="233"/>
      <c r="C366" s="234"/>
      <c r="D366" s="235" t="s">
        <v>209</v>
      </c>
      <c r="E366" s="236" t="s">
        <v>1</v>
      </c>
      <c r="F366" s="237" t="s">
        <v>217</v>
      </c>
      <c r="G366" s="234"/>
      <c r="H366" s="236" t="s">
        <v>1</v>
      </c>
      <c r="I366" s="238"/>
      <c r="J366" s="234"/>
      <c r="K366" s="234"/>
      <c r="L366" s="239"/>
      <c r="M366" s="240"/>
      <c r="N366" s="241"/>
      <c r="O366" s="241"/>
      <c r="P366" s="241"/>
      <c r="Q366" s="241"/>
      <c r="R366" s="241"/>
      <c r="S366" s="241"/>
      <c r="T366" s="242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43" t="s">
        <v>209</v>
      </c>
      <c r="AU366" s="243" t="s">
        <v>87</v>
      </c>
      <c r="AV366" s="13" t="s">
        <v>85</v>
      </c>
      <c r="AW366" s="13" t="s">
        <v>33</v>
      </c>
      <c r="AX366" s="13" t="s">
        <v>77</v>
      </c>
      <c r="AY366" s="243" t="s">
        <v>199</v>
      </c>
    </row>
    <row r="367" s="13" customFormat="1">
      <c r="A367" s="13"/>
      <c r="B367" s="233"/>
      <c r="C367" s="234"/>
      <c r="D367" s="235" t="s">
        <v>209</v>
      </c>
      <c r="E367" s="236" t="s">
        <v>1</v>
      </c>
      <c r="F367" s="237" t="s">
        <v>878</v>
      </c>
      <c r="G367" s="234"/>
      <c r="H367" s="236" t="s">
        <v>1</v>
      </c>
      <c r="I367" s="238"/>
      <c r="J367" s="234"/>
      <c r="K367" s="234"/>
      <c r="L367" s="239"/>
      <c r="M367" s="240"/>
      <c r="N367" s="241"/>
      <c r="O367" s="241"/>
      <c r="P367" s="241"/>
      <c r="Q367" s="241"/>
      <c r="R367" s="241"/>
      <c r="S367" s="241"/>
      <c r="T367" s="242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43" t="s">
        <v>209</v>
      </c>
      <c r="AU367" s="243" t="s">
        <v>87</v>
      </c>
      <c r="AV367" s="13" t="s">
        <v>85</v>
      </c>
      <c r="AW367" s="13" t="s">
        <v>33</v>
      </c>
      <c r="AX367" s="13" t="s">
        <v>77</v>
      </c>
      <c r="AY367" s="243" t="s">
        <v>199</v>
      </c>
    </row>
    <row r="368" s="14" customFormat="1">
      <c r="A368" s="14"/>
      <c r="B368" s="244"/>
      <c r="C368" s="245"/>
      <c r="D368" s="235" t="s">
        <v>209</v>
      </c>
      <c r="E368" s="246" t="s">
        <v>1</v>
      </c>
      <c r="F368" s="247" t="s">
        <v>1657</v>
      </c>
      <c r="G368" s="245"/>
      <c r="H368" s="248">
        <v>734.88</v>
      </c>
      <c r="I368" s="249"/>
      <c r="J368" s="245"/>
      <c r="K368" s="245"/>
      <c r="L368" s="250"/>
      <c r="M368" s="251"/>
      <c r="N368" s="252"/>
      <c r="O368" s="252"/>
      <c r="P368" s="252"/>
      <c r="Q368" s="252"/>
      <c r="R368" s="252"/>
      <c r="S368" s="252"/>
      <c r="T368" s="253"/>
      <c r="U368" s="14"/>
      <c r="V368" s="14"/>
      <c r="W368" s="14"/>
      <c r="X368" s="14"/>
      <c r="Y368" s="14"/>
      <c r="Z368" s="14"/>
      <c r="AA368" s="14"/>
      <c r="AB368" s="14"/>
      <c r="AC368" s="14"/>
      <c r="AD368" s="14"/>
      <c r="AE368" s="14"/>
      <c r="AT368" s="254" t="s">
        <v>209</v>
      </c>
      <c r="AU368" s="254" t="s">
        <v>87</v>
      </c>
      <c r="AV368" s="14" t="s">
        <v>87</v>
      </c>
      <c r="AW368" s="14" t="s">
        <v>33</v>
      </c>
      <c r="AX368" s="14" t="s">
        <v>85</v>
      </c>
      <c r="AY368" s="254" t="s">
        <v>199</v>
      </c>
    </row>
    <row r="369" s="2" customFormat="1" ht="33" customHeight="1">
      <c r="A369" s="39"/>
      <c r="B369" s="40"/>
      <c r="C369" s="220" t="s">
        <v>691</v>
      </c>
      <c r="D369" s="220" t="s">
        <v>202</v>
      </c>
      <c r="E369" s="221" t="s">
        <v>885</v>
      </c>
      <c r="F369" s="222" t="s">
        <v>886</v>
      </c>
      <c r="G369" s="223" t="s">
        <v>205</v>
      </c>
      <c r="H369" s="224">
        <v>183.72</v>
      </c>
      <c r="I369" s="225"/>
      <c r="J369" s="226">
        <f>ROUND(I369*H369,2)</f>
        <v>0</v>
      </c>
      <c r="K369" s="222" t="s">
        <v>206</v>
      </c>
      <c r="L369" s="45"/>
      <c r="M369" s="227" t="s">
        <v>1</v>
      </c>
      <c r="N369" s="228" t="s">
        <v>42</v>
      </c>
      <c r="O369" s="92"/>
      <c r="P369" s="229">
        <f>O369*H369</f>
        <v>0</v>
      </c>
      <c r="Q369" s="229">
        <v>0.012</v>
      </c>
      <c r="R369" s="229">
        <f>Q369*H369</f>
        <v>2.2046399999999999</v>
      </c>
      <c r="S369" s="229">
        <v>0</v>
      </c>
      <c r="T369" s="230">
        <f>S369*H369</f>
        <v>0</v>
      </c>
      <c r="U369" s="39"/>
      <c r="V369" s="39"/>
      <c r="W369" s="39"/>
      <c r="X369" s="39"/>
      <c r="Y369" s="39"/>
      <c r="Z369" s="39"/>
      <c r="AA369" s="39"/>
      <c r="AB369" s="39"/>
      <c r="AC369" s="39"/>
      <c r="AD369" s="39"/>
      <c r="AE369" s="39"/>
      <c r="AR369" s="231" t="s">
        <v>313</v>
      </c>
      <c r="AT369" s="231" t="s">
        <v>202</v>
      </c>
      <c r="AU369" s="231" t="s">
        <v>87</v>
      </c>
      <c r="AY369" s="18" t="s">
        <v>199</v>
      </c>
      <c r="BE369" s="232">
        <f>IF(N369="základní",J369,0)</f>
        <v>0</v>
      </c>
      <c r="BF369" s="232">
        <f>IF(N369="snížená",J369,0)</f>
        <v>0</v>
      </c>
      <c r="BG369" s="232">
        <f>IF(N369="zákl. přenesená",J369,0)</f>
        <v>0</v>
      </c>
      <c r="BH369" s="232">
        <f>IF(N369="sníž. přenesená",J369,0)</f>
        <v>0</v>
      </c>
      <c r="BI369" s="232">
        <f>IF(N369="nulová",J369,0)</f>
        <v>0</v>
      </c>
      <c r="BJ369" s="18" t="s">
        <v>85</v>
      </c>
      <c r="BK369" s="232">
        <f>ROUND(I369*H369,2)</f>
        <v>0</v>
      </c>
      <c r="BL369" s="18" t="s">
        <v>313</v>
      </c>
      <c r="BM369" s="231" t="s">
        <v>1658</v>
      </c>
    </row>
    <row r="370" s="2" customFormat="1" ht="24.15" customHeight="1">
      <c r="A370" s="39"/>
      <c r="B370" s="40"/>
      <c r="C370" s="220" t="s">
        <v>696</v>
      </c>
      <c r="D370" s="220" t="s">
        <v>202</v>
      </c>
      <c r="E370" s="221" t="s">
        <v>889</v>
      </c>
      <c r="F370" s="222" t="s">
        <v>890</v>
      </c>
      <c r="G370" s="223" t="s">
        <v>205</v>
      </c>
      <c r="H370" s="224">
        <v>183.72</v>
      </c>
      <c r="I370" s="225"/>
      <c r="J370" s="226">
        <f>ROUND(I370*H370,2)</f>
        <v>0</v>
      </c>
      <c r="K370" s="222" t="s">
        <v>206</v>
      </c>
      <c r="L370" s="45"/>
      <c r="M370" s="227" t="s">
        <v>1</v>
      </c>
      <c r="N370" s="228" t="s">
        <v>42</v>
      </c>
      <c r="O370" s="92"/>
      <c r="P370" s="229">
        <f>O370*H370</f>
        <v>0</v>
      </c>
      <c r="Q370" s="229">
        <v>0</v>
      </c>
      <c r="R370" s="229">
        <f>Q370*H370</f>
        <v>0</v>
      </c>
      <c r="S370" s="229">
        <v>0.0025000000000000001</v>
      </c>
      <c r="T370" s="230">
        <f>S370*H370</f>
        <v>0.45929999999999999</v>
      </c>
      <c r="U370" s="39"/>
      <c r="V370" s="39"/>
      <c r="W370" s="39"/>
      <c r="X370" s="39"/>
      <c r="Y370" s="39"/>
      <c r="Z370" s="39"/>
      <c r="AA370" s="39"/>
      <c r="AB370" s="39"/>
      <c r="AC370" s="39"/>
      <c r="AD370" s="39"/>
      <c r="AE370" s="39"/>
      <c r="AR370" s="231" t="s">
        <v>313</v>
      </c>
      <c r="AT370" s="231" t="s">
        <v>202</v>
      </c>
      <c r="AU370" s="231" t="s">
        <v>87</v>
      </c>
      <c r="AY370" s="18" t="s">
        <v>199</v>
      </c>
      <c r="BE370" s="232">
        <f>IF(N370="základní",J370,0)</f>
        <v>0</v>
      </c>
      <c r="BF370" s="232">
        <f>IF(N370="snížená",J370,0)</f>
        <v>0</v>
      </c>
      <c r="BG370" s="232">
        <f>IF(N370="zákl. přenesená",J370,0)</f>
        <v>0</v>
      </c>
      <c r="BH370" s="232">
        <f>IF(N370="sníž. přenesená",J370,0)</f>
        <v>0</v>
      </c>
      <c r="BI370" s="232">
        <f>IF(N370="nulová",J370,0)</f>
        <v>0</v>
      </c>
      <c r="BJ370" s="18" t="s">
        <v>85</v>
      </c>
      <c r="BK370" s="232">
        <f>ROUND(I370*H370,2)</f>
        <v>0</v>
      </c>
      <c r="BL370" s="18" t="s">
        <v>313</v>
      </c>
      <c r="BM370" s="231" t="s">
        <v>1659</v>
      </c>
    </row>
    <row r="371" s="13" customFormat="1">
      <c r="A371" s="13"/>
      <c r="B371" s="233"/>
      <c r="C371" s="234"/>
      <c r="D371" s="235" t="s">
        <v>209</v>
      </c>
      <c r="E371" s="236" t="s">
        <v>1</v>
      </c>
      <c r="F371" s="237" t="s">
        <v>222</v>
      </c>
      <c r="G371" s="234"/>
      <c r="H371" s="236" t="s">
        <v>1</v>
      </c>
      <c r="I371" s="238"/>
      <c r="J371" s="234"/>
      <c r="K371" s="234"/>
      <c r="L371" s="239"/>
      <c r="M371" s="240"/>
      <c r="N371" s="241"/>
      <c r="O371" s="241"/>
      <c r="P371" s="241"/>
      <c r="Q371" s="241"/>
      <c r="R371" s="241"/>
      <c r="S371" s="241"/>
      <c r="T371" s="242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43" t="s">
        <v>209</v>
      </c>
      <c r="AU371" s="243" t="s">
        <v>87</v>
      </c>
      <c r="AV371" s="13" t="s">
        <v>85</v>
      </c>
      <c r="AW371" s="13" t="s">
        <v>33</v>
      </c>
      <c r="AX371" s="13" t="s">
        <v>77</v>
      </c>
      <c r="AY371" s="243" t="s">
        <v>199</v>
      </c>
    </row>
    <row r="372" s="14" customFormat="1">
      <c r="A372" s="14"/>
      <c r="B372" s="244"/>
      <c r="C372" s="245"/>
      <c r="D372" s="235" t="s">
        <v>209</v>
      </c>
      <c r="E372" s="246" t="s">
        <v>1</v>
      </c>
      <c r="F372" s="247" t="s">
        <v>1649</v>
      </c>
      <c r="G372" s="245"/>
      <c r="H372" s="248">
        <v>14.02</v>
      </c>
      <c r="I372" s="249"/>
      <c r="J372" s="245"/>
      <c r="K372" s="245"/>
      <c r="L372" s="250"/>
      <c r="M372" s="251"/>
      <c r="N372" s="252"/>
      <c r="O372" s="252"/>
      <c r="P372" s="252"/>
      <c r="Q372" s="252"/>
      <c r="R372" s="252"/>
      <c r="S372" s="252"/>
      <c r="T372" s="253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54" t="s">
        <v>209</v>
      </c>
      <c r="AU372" s="254" t="s">
        <v>87</v>
      </c>
      <c r="AV372" s="14" t="s">
        <v>87</v>
      </c>
      <c r="AW372" s="14" t="s">
        <v>33</v>
      </c>
      <c r="AX372" s="14" t="s">
        <v>77</v>
      </c>
      <c r="AY372" s="254" t="s">
        <v>199</v>
      </c>
    </row>
    <row r="373" s="14" customFormat="1">
      <c r="A373" s="14"/>
      <c r="B373" s="244"/>
      <c r="C373" s="245"/>
      <c r="D373" s="235" t="s">
        <v>209</v>
      </c>
      <c r="E373" s="246" t="s">
        <v>1</v>
      </c>
      <c r="F373" s="247" t="s">
        <v>1650</v>
      </c>
      <c r="G373" s="245"/>
      <c r="H373" s="248">
        <v>5.0599999999999996</v>
      </c>
      <c r="I373" s="249"/>
      <c r="J373" s="245"/>
      <c r="K373" s="245"/>
      <c r="L373" s="250"/>
      <c r="M373" s="251"/>
      <c r="N373" s="252"/>
      <c r="O373" s="252"/>
      <c r="P373" s="252"/>
      <c r="Q373" s="252"/>
      <c r="R373" s="252"/>
      <c r="S373" s="252"/>
      <c r="T373" s="253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254" t="s">
        <v>209</v>
      </c>
      <c r="AU373" s="254" t="s">
        <v>87</v>
      </c>
      <c r="AV373" s="14" t="s">
        <v>87</v>
      </c>
      <c r="AW373" s="14" t="s">
        <v>33</v>
      </c>
      <c r="AX373" s="14" t="s">
        <v>77</v>
      </c>
      <c r="AY373" s="254" t="s">
        <v>199</v>
      </c>
    </row>
    <row r="374" s="14" customFormat="1">
      <c r="A374" s="14"/>
      <c r="B374" s="244"/>
      <c r="C374" s="245"/>
      <c r="D374" s="235" t="s">
        <v>209</v>
      </c>
      <c r="E374" s="246" t="s">
        <v>1</v>
      </c>
      <c r="F374" s="247" t="s">
        <v>1651</v>
      </c>
      <c r="G374" s="245"/>
      <c r="H374" s="248">
        <v>22.510000000000002</v>
      </c>
      <c r="I374" s="249"/>
      <c r="J374" s="245"/>
      <c r="K374" s="245"/>
      <c r="L374" s="250"/>
      <c r="M374" s="251"/>
      <c r="N374" s="252"/>
      <c r="O374" s="252"/>
      <c r="P374" s="252"/>
      <c r="Q374" s="252"/>
      <c r="R374" s="252"/>
      <c r="S374" s="252"/>
      <c r="T374" s="253"/>
      <c r="U374" s="14"/>
      <c r="V374" s="14"/>
      <c r="W374" s="14"/>
      <c r="X374" s="14"/>
      <c r="Y374" s="14"/>
      <c r="Z374" s="14"/>
      <c r="AA374" s="14"/>
      <c r="AB374" s="14"/>
      <c r="AC374" s="14"/>
      <c r="AD374" s="14"/>
      <c r="AE374" s="14"/>
      <c r="AT374" s="254" t="s">
        <v>209</v>
      </c>
      <c r="AU374" s="254" t="s">
        <v>87</v>
      </c>
      <c r="AV374" s="14" t="s">
        <v>87</v>
      </c>
      <c r="AW374" s="14" t="s">
        <v>33</v>
      </c>
      <c r="AX374" s="14" t="s">
        <v>77</v>
      </c>
      <c r="AY374" s="254" t="s">
        <v>199</v>
      </c>
    </row>
    <row r="375" s="14" customFormat="1">
      <c r="A375" s="14"/>
      <c r="B375" s="244"/>
      <c r="C375" s="245"/>
      <c r="D375" s="235" t="s">
        <v>209</v>
      </c>
      <c r="E375" s="246" t="s">
        <v>1</v>
      </c>
      <c r="F375" s="247" t="s">
        <v>1652</v>
      </c>
      <c r="G375" s="245"/>
      <c r="H375" s="248">
        <v>41.189999999999998</v>
      </c>
      <c r="I375" s="249"/>
      <c r="J375" s="245"/>
      <c r="K375" s="245"/>
      <c r="L375" s="250"/>
      <c r="M375" s="251"/>
      <c r="N375" s="252"/>
      <c r="O375" s="252"/>
      <c r="P375" s="252"/>
      <c r="Q375" s="252"/>
      <c r="R375" s="252"/>
      <c r="S375" s="252"/>
      <c r="T375" s="253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54" t="s">
        <v>209</v>
      </c>
      <c r="AU375" s="254" t="s">
        <v>87</v>
      </c>
      <c r="AV375" s="14" t="s">
        <v>87</v>
      </c>
      <c r="AW375" s="14" t="s">
        <v>33</v>
      </c>
      <c r="AX375" s="14" t="s">
        <v>77</v>
      </c>
      <c r="AY375" s="254" t="s">
        <v>199</v>
      </c>
    </row>
    <row r="376" s="14" customFormat="1">
      <c r="A376" s="14"/>
      <c r="B376" s="244"/>
      <c r="C376" s="245"/>
      <c r="D376" s="235" t="s">
        <v>209</v>
      </c>
      <c r="E376" s="246" t="s">
        <v>1</v>
      </c>
      <c r="F376" s="247" t="s">
        <v>1653</v>
      </c>
      <c r="G376" s="245"/>
      <c r="H376" s="248">
        <v>40.710000000000001</v>
      </c>
      <c r="I376" s="249"/>
      <c r="J376" s="245"/>
      <c r="K376" s="245"/>
      <c r="L376" s="250"/>
      <c r="M376" s="251"/>
      <c r="N376" s="252"/>
      <c r="O376" s="252"/>
      <c r="P376" s="252"/>
      <c r="Q376" s="252"/>
      <c r="R376" s="252"/>
      <c r="S376" s="252"/>
      <c r="T376" s="253"/>
      <c r="U376" s="14"/>
      <c r="V376" s="14"/>
      <c r="W376" s="14"/>
      <c r="X376" s="14"/>
      <c r="Y376" s="14"/>
      <c r="Z376" s="14"/>
      <c r="AA376" s="14"/>
      <c r="AB376" s="14"/>
      <c r="AC376" s="14"/>
      <c r="AD376" s="14"/>
      <c r="AE376" s="14"/>
      <c r="AT376" s="254" t="s">
        <v>209</v>
      </c>
      <c r="AU376" s="254" t="s">
        <v>87</v>
      </c>
      <c r="AV376" s="14" t="s">
        <v>87</v>
      </c>
      <c r="AW376" s="14" t="s">
        <v>33</v>
      </c>
      <c r="AX376" s="14" t="s">
        <v>77</v>
      </c>
      <c r="AY376" s="254" t="s">
        <v>199</v>
      </c>
    </row>
    <row r="377" s="14" customFormat="1">
      <c r="A377" s="14"/>
      <c r="B377" s="244"/>
      <c r="C377" s="245"/>
      <c r="D377" s="235" t="s">
        <v>209</v>
      </c>
      <c r="E377" s="246" t="s">
        <v>1</v>
      </c>
      <c r="F377" s="247" t="s">
        <v>1654</v>
      </c>
      <c r="G377" s="245"/>
      <c r="H377" s="248">
        <v>39.07</v>
      </c>
      <c r="I377" s="249"/>
      <c r="J377" s="245"/>
      <c r="K377" s="245"/>
      <c r="L377" s="250"/>
      <c r="M377" s="251"/>
      <c r="N377" s="252"/>
      <c r="O377" s="252"/>
      <c r="P377" s="252"/>
      <c r="Q377" s="252"/>
      <c r="R377" s="252"/>
      <c r="S377" s="252"/>
      <c r="T377" s="253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54" t="s">
        <v>209</v>
      </c>
      <c r="AU377" s="254" t="s">
        <v>87</v>
      </c>
      <c r="AV377" s="14" t="s">
        <v>87</v>
      </c>
      <c r="AW377" s="14" t="s">
        <v>33</v>
      </c>
      <c r="AX377" s="14" t="s">
        <v>77</v>
      </c>
      <c r="AY377" s="254" t="s">
        <v>199</v>
      </c>
    </row>
    <row r="378" s="14" customFormat="1">
      <c r="A378" s="14"/>
      <c r="B378" s="244"/>
      <c r="C378" s="245"/>
      <c r="D378" s="235" t="s">
        <v>209</v>
      </c>
      <c r="E378" s="246" t="s">
        <v>1</v>
      </c>
      <c r="F378" s="247" t="s">
        <v>1655</v>
      </c>
      <c r="G378" s="245"/>
      <c r="H378" s="248">
        <v>21.16</v>
      </c>
      <c r="I378" s="249"/>
      <c r="J378" s="245"/>
      <c r="K378" s="245"/>
      <c r="L378" s="250"/>
      <c r="M378" s="251"/>
      <c r="N378" s="252"/>
      <c r="O378" s="252"/>
      <c r="P378" s="252"/>
      <c r="Q378" s="252"/>
      <c r="R378" s="252"/>
      <c r="S378" s="252"/>
      <c r="T378" s="253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54" t="s">
        <v>209</v>
      </c>
      <c r="AU378" s="254" t="s">
        <v>87</v>
      </c>
      <c r="AV378" s="14" t="s">
        <v>87</v>
      </c>
      <c r="AW378" s="14" t="s">
        <v>33</v>
      </c>
      <c r="AX378" s="14" t="s">
        <v>77</v>
      </c>
      <c r="AY378" s="254" t="s">
        <v>199</v>
      </c>
    </row>
    <row r="379" s="14" customFormat="1">
      <c r="A379" s="14"/>
      <c r="B379" s="244"/>
      <c r="C379" s="245"/>
      <c r="D379" s="235" t="s">
        <v>209</v>
      </c>
      <c r="E379" s="246" t="s">
        <v>1</v>
      </c>
      <c r="F379" s="247" t="s">
        <v>143</v>
      </c>
      <c r="G379" s="245"/>
      <c r="H379" s="248">
        <v>183.72</v>
      </c>
      <c r="I379" s="249"/>
      <c r="J379" s="245"/>
      <c r="K379" s="245"/>
      <c r="L379" s="250"/>
      <c r="M379" s="251"/>
      <c r="N379" s="252"/>
      <c r="O379" s="252"/>
      <c r="P379" s="252"/>
      <c r="Q379" s="252"/>
      <c r="R379" s="252"/>
      <c r="S379" s="252"/>
      <c r="T379" s="253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T379" s="254" t="s">
        <v>209</v>
      </c>
      <c r="AU379" s="254" t="s">
        <v>87</v>
      </c>
      <c r="AV379" s="14" t="s">
        <v>87</v>
      </c>
      <c r="AW379" s="14" t="s">
        <v>33</v>
      </c>
      <c r="AX379" s="14" t="s">
        <v>85</v>
      </c>
      <c r="AY379" s="254" t="s">
        <v>199</v>
      </c>
    </row>
    <row r="380" s="2" customFormat="1" ht="24.15" customHeight="1">
      <c r="A380" s="39"/>
      <c r="B380" s="40"/>
      <c r="C380" s="220" t="s">
        <v>700</v>
      </c>
      <c r="D380" s="220" t="s">
        <v>202</v>
      </c>
      <c r="E380" s="221" t="s">
        <v>908</v>
      </c>
      <c r="F380" s="222" t="s">
        <v>909</v>
      </c>
      <c r="G380" s="223" t="s">
        <v>205</v>
      </c>
      <c r="H380" s="224">
        <v>142.13</v>
      </c>
      <c r="I380" s="225"/>
      <c r="J380" s="226">
        <f>ROUND(I380*H380,2)</f>
        <v>0</v>
      </c>
      <c r="K380" s="222" t="s">
        <v>206</v>
      </c>
      <c r="L380" s="45"/>
      <c r="M380" s="227" t="s">
        <v>1</v>
      </c>
      <c r="N380" s="228" t="s">
        <v>42</v>
      </c>
      <c r="O380" s="92"/>
      <c r="P380" s="229">
        <f>O380*H380</f>
        <v>0</v>
      </c>
      <c r="Q380" s="229">
        <v>0.00050000000000000001</v>
      </c>
      <c r="R380" s="229">
        <f>Q380*H380</f>
        <v>0.071065000000000003</v>
      </c>
      <c r="S380" s="229">
        <v>0</v>
      </c>
      <c r="T380" s="230">
        <f>S380*H380</f>
        <v>0</v>
      </c>
      <c r="U380" s="39"/>
      <c r="V380" s="39"/>
      <c r="W380" s="39"/>
      <c r="X380" s="39"/>
      <c r="Y380" s="39"/>
      <c r="Z380" s="39"/>
      <c r="AA380" s="39"/>
      <c r="AB380" s="39"/>
      <c r="AC380" s="39"/>
      <c r="AD380" s="39"/>
      <c r="AE380" s="39"/>
      <c r="AR380" s="231" t="s">
        <v>313</v>
      </c>
      <c r="AT380" s="231" t="s">
        <v>202</v>
      </c>
      <c r="AU380" s="231" t="s">
        <v>87</v>
      </c>
      <c r="AY380" s="18" t="s">
        <v>199</v>
      </c>
      <c r="BE380" s="232">
        <f>IF(N380="základní",J380,0)</f>
        <v>0</v>
      </c>
      <c r="BF380" s="232">
        <f>IF(N380="snížená",J380,0)</f>
        <v>0</v>
      </c>
      <c r="BG380" s="232">
        <f>IF(N380="zákl. přenesená",J380,0)</f>
        <v>0</v>
      </c>
      <c r="BH380" s="232">
        <f>IF(N380="sníž. přenesená",J380,0)</f>
        <v>0</v>
      </c>
      <c r="BI380" s="232">
        <f>IF(N380="nulová",J380,0)</f>
        <v>0</v>
      </c>
      <c r="BJ380" s="18" t="s">
        <v>85</v>
      </c>
      <c r="BK380" s="232">
        <f>ROUND(I380*H380,2)</f>
        <v>0</v>
      </c>
      <c r="BL380" s="18" t="s">
        <v>313</v>
      </c>
      <c r="BM380" s="231" t="s">
        <v>1660</v>
      </c>
    </row>
    <row r="381" s="13" customFormat="1">
      <c r="A381" s="13"/>
      <c r="B381" s="233"/>
      <c r="C381" s="234"/>
      <c r="D381" s="235" t="s">
        <v>209</v>
      </c>
      <c r="E381" s="236" t="s">
        <v>1</v>
      </c>
      <c r="F381" s="237" t="s">
        <v>222</v>
      </c>
      <c r="G381" s="234"/>
      <c r="H381" s="236" t="s">
        <v>1</v>
      </c>
      <c r="I381" s="238"/>
      <c r="J381" s="234"/>
      <c r="K381" s="234"/>
      <c r="L381" s="239"/>
      <c r="M381" s="240"/>
      <c r="N381" s="241"/>
      <c r="O381" s="241"/>
      <c r="P381" s="241"/>
      <c r="Q381" s="241"/>
      <c r="R381" s="241"/>
      <c r="S381" s="241"/>
      <c r="T381" s="242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43" t="s">
        <v>209</v>
      </c>
      <c r="AU381" s="243" t="s">
        <v>87</v>
      </c>
      <c r="AV381" s="13" t="s">
        <v>85</v>
      </c>
      <c r="AW381" s="13" t="s">
        <v>33</v>
      </c>
      <c r="AX381" s="13" t="s">
        <v>77</v>
      </c>
      <c r="AY381" s="243" t="s">
        <v>199</v>
      </c>
    </row>
    <row r="382" s="14" customFormat="1">
      <c r="A382" s="14"/>
      <c r="B382" s="244"/>
      <c r="C382" s="245"/>
      <c r="D382" s="235" t="s">
        <v>209</v>
      </c>
      <c r="E382" s="246" t="s">
        <v>1</v>
      </c>
      <c r="F382" s="247" t="s">
        <v>1652</v>
      </c>
      <c r="G382" s="245"/>
      <c r="H382" s="248">
        <v>41.189999999999998</v>
      </c>
      <c r="I382" s="249"/>
      <c r="J382" s="245"/>
      <c r="K382" s="245"/>
      <c r="L382" s="250"/>
      <c r="M382" s="251"/>
      <c r="N382" s="252"/>
      <c r="O382" s="252"/>
      <c r="P382" s="252"/>
      <c r="Q382" s="252"/>
      <c r="R382" s="252"/>
      <c r="S382" s="252"/>
      <c r="T382" s="253"/>
      <c r="U382" s="14"/>
      <c r="V382" s="14"/>
      <c r="W382" s="14"/>
      <c r="X382" s="14"/>
      <c r="Y382" s="14"/>
      <c r="Z382" s="14"/>
      <c r="AA382" s="14"/>
      <c r="AB382" s="14"/>
      <c r="AC382" s="14"/>
      <c r="AD382" s="14"/>
      <c r="AE382" s="14"/>
      <c r="AT382" s="254" t="s">
        <v>209</v>
      </c>
      <c r="AU382" s="254" t="s">
        <v>87</v>
      </c>
      <c r="AV382" s="14" t="s">
        <v>87</v>
      </c>
      <c r="AW382" s="14" t="s">
        <v>33</v>
      </c>
      <c r="AX382" s="14" t="s">
        <v>77</v>
      </c>
      <c r="AY382" s="254" t="s">
        <v>199</v>
      </c>
    </row>
    <row r="383" s="14" customFormat="1">
      <c r="A383" s="14"/>
      <c r="B383" s="244"/>
      <c r="C383" s="245"/>
      <c r="D383" s="235" t="s">
        <v>209</v>
      </c>
      <c r="E383" s="246" t="s">
        <v>1</v>
      </c>
      <c r="F383" s="247" t="s">
        <v>1653</v>
      </c>
      <c r="G383" s="245"/>
      <c r="H383" s="248">
        <v>40.710000000000001</v>
      </c>
      <c r="I383" s="249"/>
      <c r="J383" s="245"/>
      <c r="K383" s="245"/>
      <c r="L383" s="250"/>
      <c r="M383" s="251"/>
      <c r="N383" s="252"/>
      <c r="O383" s="252"/>
      <c r="P383" s="252"/>
      <c r="Q383" s="252"/>
      <c r="R383" s="252"/>
      <c r="S383" s="252"/>
      <c r="T383" s="253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54" t="s">
        <v>209</v>
      </c>
      <c r="AU383" s="254" t="s">
        <v>87</v>
      </c>
      <c r="AV383" s="14" t="s">
        <v>87</v>
      </c>
      <c r="AW383" s="14" t="s">
        <v>33</v>
      </c>
      <c r="AX383" s="14" t="s">
        <v>77</v>
      </c>
      <c r="AY383" s="254" t="s">
        <v>199</v>
      </c>
    </row>
    <row r="384" s="14" customFormat="1">
      <c r="A384" s="14"/>
      <c r="B384" s="244"/>
      <c r="C384" s="245"/>
      <c r="D384" s="235" t="s">
        <v>209</v>
      </c>
      <c r="E384" s="246" t="s">
        <v>1</v>
      </c>
      <c r="F384" s="247" t="s">
        <v>1661</v>
      </c>
      <c r="G384" s="245"/>
      <c r="H384" s="248">
        <v>39.07</v>
      </c>
      <c r="I384" s="249"/>
      <c r="J384" s="245"/>
      <c r="K384" s="245"/>
      <c r="L384" s="250"/>
      <c r="M384" s="251"/>
      <c r="N384" s="252"/>
      <c r="O384" s="252"/>
      <c r="P384" s="252"/>
      <c r="Q384" s="252"/>
      <c r="R384" s="252"/>
      <c r="S384" s="252"/>
      <c r="T384" s="253"/>
      <c r="U384" s="14"/>
      <c r="V384" s="14"/>
      <c r="W384" s="14"/>
      <c r="X384" s="14"/>
      <c r="Y384" s="14"/>
      <c r="Z384" s="14"/>
      <c r="AA384" s="14"/>
      <c r="AB384" s="14"/>
      <c r="AC384" s="14"/>
      <c r="AD384" s="14"/>
      <c r="AE384" s="14"/>
      <c r="AT384" s="254" t="s">
        <v>209</v>
      </c>
      <c r="AU384" s="254" t="s">
        <v>87</v>
      </c>
      <c r="AV384" s="14" t="s">
        <v>87</v>
      </c>
      <c r="AW384" s="14" t="s">
        <v>33</v>
      </c>
      <c r="AX384" s="14" t="s">
        <v>77</v>
      </c>
      <c r="AY384" s="254" t="s">
        <v>199</v>
      </c>
    </row>
    <row r="385" s="14" customFormat="1">
      <c r="A385" s="14"/>
      <c r="B385" s="244"/>
      <c r="C385" s="245"/>
      <c r="D385" s="235" t="s">
        <v>209</v>
      </c>
      <c r="E385" s="246" t="s">
        <v>1</v>
      </c>
      <c r="F385" s="247" t="s">
        <v>1655</v>
      </c>
      <c r="G385" s="245"/>
      <c r="H385" s="248">
        <v>21.16</v>
      </c>
      <c r="I385" s="249"/>
      <c r="J385" s="245"/>
      <c r="K385" s="245"/>
      <c r="L385" s="250"/>
      <c r="M385" s="251"/>
      <c r="N385" s="252"/>
      <c r="O385" s="252"/>
      <c r="P385" s="252"/>
      <c r="Q385" s="252"/>
      <c r="R385" s="252"/>
      <c r="S385" s="252"/>
      <c r="T385" s="253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T385" s="254" t="s">
        <v>209</v>
      </c>
      <c r="AU385" s="254" t="s">
        <v>87</v>
      </c>
      <c r="AV385" s="14" t="s">
        <v>87</v>
      </c>
      <c r="AW385" s="14" t="s">
        <v>33</v>
      </c>
      <c r="AX385" s="14" t="s">
        <v>77</v>
      </c>
      <c r="AY385" s="254" t="s">
        <v>199</v>
      </c>
    </row>
    <row r="386" s="14" customFormat="1">
      <c r="A386" s="14"/>
      <c r="B386" s="244"/>
      <c r="C386" s="245"/>
      <c r="D386" s="235" t="s">
        <v>209</v>
      </c>
      <c r="E386" s="246" t="s">
        <v>1</v>
      </c>
      <c r="F386" s="247" t="s">
        <v>137</v>
      </c>
      <c r="G386" s="245"/>
      <c r="H386" s="248">
        <v>142.13</v>
      </c>
      <c r="I386" s="249"/>
      <c r="J386" s="245"/>
      <c r="K386" s="245"/>
      <c r="L386" s="250"/>
      <c r="M386" s="251"/>
      <c r="N386" s="252"/>
      <c r="O386" s="252"/>
      <c r="P386" s="252"/>
      <c r="Q386" s="252"/>
      <c r="R386" s="252"/>
      <c r="S386" s="252"/>
      <c r="T386" s="253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54" t="s">
        <v>209</v>
      </c>
      <c r="AU386" s="254" t="s">
        <v>87</v>
      </c>
      <c r="AV386" s="14" t="s">
        <v>87</v>
      </c>
      <c r="AW386" s="14" t="s">
        <v>33</v>
      </c>
      <c r="AX386" s="14" t="s">
        <v>85</v>
      </c>
      <c r="AY386" s="254" t="s">
        <v>199</v>
      </c>
    </row>
    <row r="387" s="2" customFormat="1" ht="21.75" customHeight="1">
      <c r="A387" s="39"/>
      <c r="B387" s="40"/>
      <c r="C387" s="255" t="s">
        <v>704</v>
      </c>
      <c r="D387" s="255" t="s">
        <v>252</v>
      </c>
      <c r="E387" s="256" t="s">
        <v>912</v>
      </c>
      <c r="F387" s="257" t="s">
        <v>913</v>
      </c>
      <c r="G387" s="258" t="s">
        <v>205</v>
      </c>
      <c r="H387" s="259">
        <v>161.66300000000001</v>
      </c>
      <c r="I387" s="260"/>
      <c r="J387" s="261">
        <f>ROUND(I387*H387,2)</f>
        <v>0</v>
      </c>
      <c r="K387" s="257" t="s">
        <v>1</v>
      </c>
      <c r="L387" s="262"/>
      <c r="M387" s="263" t="s">
        <v>1</v>
      </c>
      <c r="N387" s="264" t="s">
        <v>42</v>
      </c>
      <c r="O387" s="92"/>
      <c r="P387" s="229">
        <f>O387*H387</f>
        <v>0</v>
      </c>
      <c r="Q387" s="229">
        <v>0</v>
      </c>
      <c r="R387" s="229">
        <f>Q387*H387</f>
        <v>0</v>
      </c>
      <c r="S387" s="229">
        <v>0</v>
      </c>
      <c r="T387" s="230">
        <f>S387*H387</f>
        <v>0</v>
      </c>
      <c r="U387" s="39"/>
      <c r="V387" s="39"/>
      <c r="W387" s="39"/>
      <c r="X387" s="39"/>
      <c r="Y387" s="39"/>
      <c r="Z387" s="39"/>
      <c r="AA387" s="39"/>
      <c r="AB387" s="39"/>
      <c r="AC387" s="39"/>
      <c r="AD387" s="39"/>
      <c r="AE387" s="39"/>
      <c r="AR387" s="231" t="s">
        <v>383</v>
      </c>
      <c r="AT387" s="231" t="s">
        <v>252</v>
      </c>
      <c r="AU387" s="231" t="s">
        <v>87</v>
      </c>
      <c r="AY387" s="18" t="s">
        <v>199</v>
      </c>
      <c r="BE387" s="232">
        <f>IF(N387="základní",J387,0)</f>
        <v>0</v>
      </c>
      <c r="BF387" s="232">
        <f>IF(N387="snížená",J387,0)</f>
        <v>0</v>
      </c>
      <c r="BG387" s="232">
        <f>IF(N387="zákl. přenesená",J387,0)</f>
        <v>0</v>
      </c>
      <c r="BH387" s="232">
        <f>IF(N387="sníž. přenesená",J387,0)</f>
        <v>0</v>
      </c>
      <c r="BI387" s="232">
        <f>IF(N387="nulová",J387,0)</f>
        <v>0</v>
      </c>
      <c r="BJ387" s="18" t="s">
        <v>85</v>
      </c>
      <c r="BK387" s="232">
        <f>ROUND(I387*H387,2)</f>
        <v>0</v>
      </c>
      <c r="BL387" s="18" t="s">
        <v>313</v>
      </c>
      <c r="BM387" s="231" t="s">
        <v>1662</v>
      </c>
    </row>
    <row r="388" s="13" customFormat="1">
      <c r="A388" s="13"/>
      <c r="B388" s="233"/>
      <c r="C388" s="234"/>
      <c r="D388" s="235" t="s">
        <v>209</v>
      </c>
      <c r="E388" s="236" t="s">
        <v>1</v>
      </c>
      <c r="F388" s="237" t="s">
        <v>217</v>
      </c>
      <c r="G388" s="234"/>
      <c r="H388" s="236" t="s">
        <v>1</v>
      </c>
      <c r="I388" s="238"/>
      <c r="J388" s="234"/>
      <c r="K388" s="234"/>
      <c r="L388" s="239"/>
      <c r="M388" s="240"/>
      <c r="N388" s="241"/>
      <c r="O388" s="241"/>
      <c r="P388" s="241"/>
      <c r="Q388" s="241"/>
      <c r="R388" s="241"/>
      <c r="S388" s="241"/>
      <c r="T388" s="242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43" t="s">
        <v>209</v>
      </c>
      <c r="AU388" s="243" t="s">
        <v>87</v>
      </c>
      <c r="AV388" s="13" t="s">
        <v>85</v>
      </c>
      <c r="AW388" s="13" t="s">
        <v>33</v>
      </c>
      <c r="AX388" s="13" t="s">
        <v>77</v>
      </c>
      <c r="AY388" s="243" t="s">
        <v>199</v>
      </c>
    </row>
    <row r="389" s="14" customFormat="1">
      <c r="A389" s="14"/>
      <c r="B389" s="244"/>
      <c r="C389" s="245"/>
      <c r="D389" s="235" t="s">
        <v>209</v>
      </c>
      <c r="E389" s="246" t="s">
        <v>1</v>
      </c>
      <c r="F389" s="247" t="s">
        <v>1663</v>
      </c>
      <c r="G389" s="245"/>
      <c r="H389" s="248">
        <v>156.34299999999999</v>
      </c>
      <c r="I389" s="249"/>
      <c r="J389" s="245"/>
      <c r="K389" s="245"/>
      <c r="L389" s="250"/>
      <c r="M389" s="251"/>
      <c r="N389" s="252"/>
      <c r="O389" s="252"/>
      <c r="P389" s="252"/>
      <c r="Q389" s="252"/>
      <c r="R389" s="252"/>
      <c r="S389" s="252"/>
      <c r="T389" s="253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54" t="s">
        <v>209</v>
      </c>
      <c r="AU389" s="254" t="s">
        <v>87</v>
      </c>
      <c r="AV389" s="14" t="s">
        <v>87</v>
      </c>
      <c r="AW389" s="14" t="s">
        <v>33</v>
      </c>
      <c r="AX389" s="14" t="s">
        <v>77</v>
      </c>
      <c r="AY389" s="254" t="s">
        <v>199</v>
      </c>
    </row>
    <row r="390" s="13" customFormat="1">
      <c r="A390" s="13"/>
      <c r="B390" s="233"/>
      <c r="C390" s="234"/>
      <c r="D390" s="235" t="s">
        <v>209</v>
      </c>
      <c r="E390" s="236" t="s">
        <v>1</v>
      </c>
      <c r="F390" s="237" t="s">
        <v>916</v>
      </c>
      <c r="G390" s="234"/>
      <c r="H390" s="236" t="s">
        <v>1</v>
      </c>
      <c r="I390" s="238"/>
      <c r="J390" s="234"/>
      <c r="K390" s="234"/>
      <c r="L390" s="239"/>
      <c r="M390" s="240"/>
      <c r="N390" s="241"/>
      <c r="O390" s="241"/>
      <c r="P390" s="241"/>
      <c r="Q390" s="241"/>
      <c r="R390" s="241"/>
      <c r="S390" s="241"/>
      <c r="T390" s="242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43" t="s">
        <v>209</v>
      </c>
      <c r="AU390" s="243" t="s">
        <v>87</v>
      </c>
      <c r="AV390" s="13" t="s">
        <v>85</v>
      </c>
      <c r="AW390" s="13" t="s">
        <v>33</v>
      </c>
      <c r="AX390" s="13" t="s">
        <v>77</v>
      </c>
      <c r="AY390" s="243" t="s">
        <v>199</v>
      </c>
    </row>
    <row r="391" s="14" customFormat="1">
      <c r="A391" s="14"/>
      <c r="B391" s="244"/>
      <c r="C391" s="245"/>
      <c r="D391" s="235" t="s">
        <v>209</v>
      </c>
      <c r="E391" s="246" t="s">
        <v>1</v>
      </c>
      <c r="F391" s="247" t="s">
        <v>1664</v>
      </c>
      <c r="G391" s="245"/>
      <c r="H391" s="248">
        <v>5.3200000000000003</v>
      </c>
      <c r="I391" s="249"/>
      <c r="J391" s="245"/>
      <c r="K391" s="245"/>
      <c r="L391" s="250"/>
      <c r="M391" s="251"/>
      <c r="N391" s="252"/>
      <c r="O391" s="252"/>
      <c r="P391" s="252"/>
      <c r="Q391" s="252"/>
      <c r="R391" s="252"/>
      <c r="S391" s="252"/>
      <c r="T391" s="253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T391" s="254" t="s">
        <v>209</v>
      </c>
      <c r="AU391" s="254" t="s">
        <v>87</v>
      </c>
      <c r="AV391" s="14" t="s">
        <v>87</v>
      </c>
      <c r="AW391" s="14" t="s">
        <v>33</v>
      </c>
      <c r="AX391" s="14" t="s">
        <v>77</v>
      </c>
      <c r="AY391" s="254" t="s">
        <v>199</v>
      </c>
    </row>
    <row r="392" s="15" customFormat="1">
      <c r="A392" s="15"/>
      <c r="B392" s="269"/>
      <c r="C392" s="270"/>
      <c r="D392" s="235" t="s">
        <v>209</v>
      </c>
      <c r="E392" s="271" t="s">
        <v>1</v>
      </c>
      <c r="F392" s="272" t="s">
        <v>583</v>
      </c>
      <c r="G392" s="270"/>
      <c r="H392" s="273">
        <v>161.66300000000001</v>
      </c>
      <c r="I392" s="274"/>
      <c r="J392" s="270"/>
      <c r="K392" s="270"/>
      <c r="L392" s="275"/>
      <c r="M392" s="276"/>
      <c r="N392" s="277"/>
      <c r="O392" s="277"/>
      <c r="P392" s="277"/>
      <c r="Q392" s="277"/>
      <c r="R392" s="277"/>
      <c r="S392" s="277"/>
      <c r="T392" s="278"/>
      <c r="U392" s="15"/>
      <c r="V392" s="15"/>
      <c r="W392" s="15"/>
      <c r="X392" s="15"/>
      <c r="Y392" s="15"/>
      <c r="Z392" s="15"/>
      <c r="AA392" s="15"/>
      <c r="AB392" s="15"/>
      <c r="AC392" s="15"/>
      <c r="AD392" s="15"/>
      <c r="AE392" s="15"/>
      <c r="AT392" s="279" t="s">
        <v>209</v>
      </c>
      <c r="AU392" s="279" t="s">
        <v>87</v>
      </c>
      <c r="AV392" s="15" t="s">
        <v>207</v>
      </c>
      <c r="AW392" s="15" t="s">
        <v>33</v>
      </c>
      <c r="AX392" s="15" t="s">
        <v>85</v>
      </c>
      <c r="AY392" s="279" t="s">
        <v>199</v>
      </c>
    </row>
    <row r="393" s="2" customFormat="1" ht="24.15" customHeight="1">
      <c r="A393" s="39"/>
      <c r="B393" s="40"/>
      <c r="C393" s="220" t="s">
        <v>708</v>
      </c>
      <c r="D393" s="220" t="s">
        <v>202</v>
      </c>
      <c r="E393" s="221" t="s">
        <v>919</v>
      </c>
      <c r="F393" s="222" t="s">
        <v>920</v>
      </c>
      <c r="G393" s="223" t="s">
        <v>205</v>
      </c>
      <c r="H393" s="224">
        <v>41.590000000000003</v>
      </c>
      <c r="I393" s="225"/>
      <c r="J393" s="226">
        <f>ROUND(I393*H393,2)</f>
        <v>0</v>
      </c>
      <c r="K393" s="222" t="s">
        <v>206</v>
      </c>
      <c r="L393" s="45"/>
      <c r="M393" s="227" t="s">
        <v>1</v>
      </c>
      <c r="N393" s="228" t="s">
        <v>42</v>
      </c>
      <c r="O393" s="92"/>
      <c r="P393" s="229">
        <f>O393*H393</f>
        <v>0</v>
      </c>
      <c r="Q393" s="229">
        <v>0.00029999999999999997</v>
      </c>
      <c r="R393" s="229">
        <f>Q393*H393</f>
        <v>0.012477</v>
      </c>
      <c r="S393" s="229">
        <v>0</v>
      </c>
      <c r="T393" s="230">
        <f>S393*H393</f>
        <v>0</v>
      </c>
      <c r="U393" s="39"/>
      <c r="V393" s="39"/>
      <c r="W393" s="39"/>
      <c r="X393" s="39"/>
      <c r="Y393" s="39"/>
      <c r="Z393" s="39"/>
      <c r="AA393" s="39"/>
      <c r="AB393" s="39"/>
      <c r="AC393" s="39"/>
      <c r="AD393" s="39"/>
      <c r="AE393" s="39"/>
      <c r="AR393" s="231" t="s">
        <v>313</v>
      </c>
      <c r="AT393" s="231" t="s">
        <v>202</v>
      </c>
      <c r="AU393" s="231" t="s">
        <v>87</v>
      </c>
      <c r="AY393" s="18" t="s">
        <v>199</v>
      </c>
      <c r="BE393" s="232">
        <f>IF(N393="základní",J393,0)</f>
        <v>0</v>
      </c>
      <c r="BF393" s="232">
        <f>IF(N393="snížená",J393,0)</f>
        <v>0</v>
      </c>
      <c r="BG393" s="232">
        <f>IF(N393="zákl. přenesená",J393,0)</f>
        <v>0</v>
      </c>
      <c r="BH393" s="232">
        <f>IF(N393="sníž. přenesená",J393,0)</f>
        <v>0</v>
      </c>
      <c r="BI393" s="232">
        <f>IF(N393="nulová",J393,0)</f>
        <v>0</v>
      </c>
      <c r="BJ393" s="18" t="s">
        <v>85</v>
      </c>
      <c r="BK393" s="232">
        <f>ROUND(I393*H393,2)</f>
        <v>0</v>
      </c>
      <c r="BL393" s="18" t="s">
        <v>313</v>
      </c>
      <c r="BM393" s="231" t="s">
        <v>1665</v>
      </c>
    </row>
    <row r="394" s="13" customFormat="1">
      <c r="A394" s="13"/>
      <c r="B394" s="233"/>
      <c r="C394" s="234"/>
      <c r="D394" s="235" t="s">
        <v>209</v>
      </c>
      <c r="E394" s="236" t="s">
        <v>1</v>
      </c>
      <c r="F394" s="237" t="s">
        <v>222</v>
      </c>
      <c r="G394" s="234"/>
      <c r="H394" s="236" t="s">
        <v>1</v>
      </c>
      <c r="I394" s="238"/>
      <c r="J394" s="234"/>
      <c r="K394" s="234"/>
      <c r="L394" s="239"/>
      <c r="M394" s="240"/>
      <c r="N394" s="241"/>
      <c r="O394" s="241"/>
      <c r="P394" s="241"/>
      <c r="Q394" s="241"/>
      <c r="R394" s="241"/>
      <c r="S394" s="241"/>
      <c r="T394" s="242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43" t="s">
        <v>209</v>
      </c>
      <c r="AU394" s="243" t="s">
        <v>87</v>
      </c>
      <c r="AV394" s="13" t="s">
        <v>85</v>
      </c>
      <c r="AW394" s="13" t="s">
        <v>33</v>
      </c>
      <c r="AX394" s="13" t="s">
        <v>77</v>
      </c>
      <c r="AY394" s="243" t="s">
        <v>199</v>
      </c>
    </row>
    <row r="395" s="14" customFormat="1">
      <c r="A395" s="14"/>
      <c r="B395" s="244"/>
      <c r="C395" s="245"/>
      <c r="D395" s="235" t="s">
        <v>209</v>
      </c>
      <c r="E395" s="246" t="s">
        <v>1</v>
      </c>
      <c r="F395" s="247" t="s">
        <v>1649</v>
      </c>
      <c r="G395" s="245"/>
      <c r="H395" s="248">
        <v>14.02</v>
      </c>
      <c r="I395" s="249"/>
      <c r="J395" s="245"/>
      <c r="K395" s="245"/>
      <c r="L395" s="250"/>
      <c r="M395" s="251"/>
      <c r="N395" s="252"/>
      <c r="O395" s="252"/>
      <c r="P395" s="252"/>
      <c r="Q395" s="252"/>
      <c r="R395" s="252"/>
      <c r="S395" s="252"/>
      <c r="T395" s="253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T395" s="254" t="s">
        <v>209</v>
      </c>
      <c r="AU395" s="254" t="s">
        <v>87</v>
      </c>
      <c r="AV395" s="14" t="s">
        <v>87</v>
      </c>
      <c r="AW395" s="14" t="s">
        <v>33</v>
      </c>
      <c r="AX395" s="14" t="s">
        <v>77</v>
      </c>
      <c r="AY395" s="254" t="s">
        <v>199</v>
      </c>
    </row>
    <row r="396" s="14" customFormat="1">
      <c r="A396" s="14"/>
      <c r="B396" s="244"/>
      <c r="C396" s="245"/>
      <c r="D396" s="235" t="s">
        <v>209</v>
      </c>
      <c r="E396" s="246" t="s">
        <v>1</v>
      </c>
      <c r="F396" s="247" t="s">
        <v>1650</v>
      </c>
      <c r="G396" s="245"/>
      <c r="H396" s="248">
        <v>5.0599999999999996</v>
      </c>
      <c r="I396" s="249"/>
      <c r="J396" s="245"/>
      <c r="K396" s="245"/>
      <c r="L396" s="250"/>
      <c r="M396" s="251"/>
      <c r="N396" s="252"/>
      <c r="O396" s="252"/>
      <c r="P396" s="252"/>
      <c r="Q396" s="252"/>
      <c r="R396" s="252"/>
      <c r="S396" s="252"/>
      <c r="T396" s="253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254" t="s">
        <v>209</v>
      </c>
      <c r="AU396" s="254" t="s">
        <v>87</v>
      </c>
      <c r="AV396" s="14" t="s">
        <v>87</v>
      </c>
      <c r="AW396" s="14" t="s">
        <v>33</v>
      </c>
      <c r="AX396" s="14" t="s">
        <v>77</v>
      </c>
      <c r="AY396" s="254" t="s">
        <v>199</v>
      </c>
    </row>
    <row r="397" s="14" customFormat="1">
      <c r="A397" s="14"/>
      <c r="B397" s="244"/>
      <c r="C397" s="245"/>
      <c r="D397" s="235" t="s">
        <v>209</v>
      </c>
      <c r="E397" s="246" t="s">
        <v>1</v>
      </c>
      <c r="F397" s="247" t="s">
        <v>1651</v>
      </c>
      <c r="G397" s="245"/>
      <c r="H397" s="248">
        <v>22.510000000000002</v>
      </c>
      <c r="I397" s="249"/>
      <c r="J397" s="245"/>
      <c r="K397" s="245"/>
      <c r="L397" s="250"/>
      <c r="M397" s="251"/>
      <c r="N397" s="252"/>
      <c r="O397" s="252"/>
      <c r="P397" s="252"/>
      <c r="Q397" s="252"/>
      <c r="R397" s="252"/>
      <c r="S397" s="252"/>
      <c r="T397" s="253"/>
      <c r="U397" s="14"/>
      <c r="V397" s="14"/>
      <c r="W397" s="14"/>
      <c r="X397" s="14"/>
      <c r="Y397" s="14"/>
      <c r="Z397" s="14"/>
      <c r="AA397" s="14"/>
      <c r="AB397" s="14"/>
      <c r="AC397" s="14"/>
      <c r="AD397" s="14"/>
      <c r="AE397" s="14"/>
      <c r="AT397" s="254" t="s">
        <v>209</v>
      </c>
      <c r="AU397" s="254" t="s">
        <v>87</v>
      </c>
      <c r="AV397" s="14" t="s">
        <v>87</v>
      </c>
      <c r="AW397" s="14" t="s">
        <v>33</v>
      </c>
      <c r="AX397" s="14" t="s">
        <v>77</v>
      </c>
      <c r="AY397" s="254" t="s">
        <v>199</v>
      </c>
    </row>
    <row r="398" s="14" customFormat="1">
      <c r="A398" s="14"/>
      <c r="B398" s="244"/>
      <c r="C398" s="245"/>
      <c r="D398" s="235" t="s">
        <v>209</v>
      </c>
      <c r="E398" s="246" t="s">
        <v>1</v>
      </c>
      <c r="F398" s="247" t="s">
        <v>1425</v>
      </c>
      <c r="G398" s="245"/>
      <c r="H398" s="248">
        <v>41.590000000000003</v>
      </c>
      <c r="I398" s="249"/>
      <c r="J398" s="245"/>
      <c r="K398" s="245"/>
      <c r="L398" s="250"/>
      <c r="M398" s="251"/>
      <c r="N398" s="252"/>
      <c r="O398" s="252"/>
      <c r="P398" s="252"/>
      <c r="Q398" s="252"/>
      <c r="R398" s="252"/>
      <c r="S398" s="252"/>
      <c r="T398" s="253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54" t="s">
        <v>209</v>
      </c>
      <c r="AU398" s="254" t="s">
        <v>87</v>
      </c>
      <c r="AV398" s="14" t="s">
        <v>87</v>
      </c>
      <c r="AW398" s="14" t="s">
        <v>33</v>
      </c>
      <c r="AX398" s="14" t="s">
        <v>85</v>
      </c>
      <c r="AY398" s="254" t="s">
        <v>199</v>
      </c>
    </row>
    <row r="399" s="2" customFormat="1" ht="44.25" customHeight="1">
      <c r="A399" s="39"/>
      <c r="B399" s="40"/>
      <c r="C399" s="255" t="s">
        <v>714</v>
      </c>
      <c r="D399" s="255" t="s">
        <v>252</v>
      </c>
      <c r="E399" s="256" t="s">
        <v>924</v>
      </c>
      <c r="F399" s="257" t="s">
        <v>925</v>
      </c>
      <c r="G399" s="258" t="s">
        <v>205</v>
      </c>
      <c r="H399" s="259">
        <v>45.749000000000002</v>
      </c>
      <c r="I399" s="260"/>
      <c r="J399" s="261">
        <f>ROUND(I399*H399,2)</f>
        <v>0</v>
      </c>
      <c r="K399" s="257" t="s">
        <v>206</v>
      </c>
      <c r="L399" s="262"/>
      <c r="M399" s="263" t="s">
        <v>1</v>
      </c>
      <c r="N399" s="264" t="s">
        <v>42</v>
      </c>
      <c r="O399" s="92"/>
      <c r="P399" s="229">
        <f>O399*H399</f>
        <v>0</v>
      </c>
      <c r="Q399" s="229">
        <v>0.0027699999999999999</v>
      </c>
      <c r="R399" s="229">
        <f>Q399*H399</f>
        <v>0.12672473000000001</v>
      </c>
      <c r="S399" s="229">
        <v>0</v>
      </c>
      <c r="T399" s="230">
        <f>S399*H399</f>
        <v>0</v>
      </c>
      <c r="U399" s="39"/>
      <c r="V399" s="39"/>
      <c r="W399" s="39"/>
      <c r="X399" s="39"/>
      <c r="Y399" s="39"/>
      <c r="Z399" s="39"/>
      <c r="AA399" s="39"/>
      <c r="AB399" s="39"/>
      <c r="AC399" s="39"/>
      <c r="AD399" s="39"/>
      <c r="AE399" s="39"/>
      <c r="AR399" s="231" t="s">
        <v>383</v>
      </c>
      <c r="AT399" s="231" t="s">
        <v>252</v>
      </c>
      <c r="AU399" s="231" t="s">
        <v>87</v>
      </c>
      <c r="AY399" s="18" t="s">
        <v>199</v>
      </c>
      <c r="BE399" s="232">
        <f>IF(N399="základní",J399,0)</f>
        <v>0</v>
      </c>
      <c r="BF399" s="232">
        <f>IF(N399="snížená",J399,0)</f>
        <v>0</v>
      </c>
      <c r="BG399" s="232">
        <f>IF(N399="zákl. přenesená",J399,0)</f>
        <v>0</v>
      </c>
      <c r="BH399" s="232">
        <f>IF(N399="sníž. přenesená",J399,0)</f>
        <v>0</v>
      </c>
      <c r="BI399" s="232">
        <f>IF(N399="nulová",J399,0)</f>
        <v>0</v>
      </c>
      <c r="BJ399" s="18" t="s">
        <v>85</v>
      </c>
      <c r="BK399" s="232">
        <f>ROUND(I399*H399,2)</f>
        <v>0</v>
      </c>
      <c r="BL399" s="18" t="s">
        <v>313</v>
      </c>
      <c r="BM399" s="231" t="s">
        <v>1666</v>
      </c>
    </row>
    <row r="400" s="2" customFormat="1">
      <c r="A400" s="39"/>
      <c r="B400" s="40"/>
      <c r="C400" s="41"/>
      <c r="D400" s="235" t="s">
        <v>275</v>
      </c>
      <c r="E400" s="41"/>
      <c r="F400" s="265" t="s">
        <v>927</v>
      </c>
      <c r="G400" s="41"/>
      <c r="H400" s="41"/>
      <c r="I400" s="266"/>
      <c r="J400" s="41"/>
      <c r="K400" s="41"/>
      <c r="L400" s="45"/>
      <c r="M400" s="267"/>
      <c r="N400" s="268"/>
      <c r="O400" s="92"/>
      <c r="P400" s="92"/>
      <c r="Q400" s="92"/>
      <c r="R400" s="92"/>
      <c r="S400" s="92"/>
      <c r="T400" s="93"/>
      <c r="U400" s="39"/>
      <c r="V400" s="39"/>
      <c r="W400" s="39"/>
      <c r="X400" s="39"/>
      <c r="Y400" s="39"/>
      <c r="Z400" s="39"/>
      <c r="AA400" s="39"/>
      <c r="AB400" s="39"/>
      <c r="AC400" s="39"/>
      <c r="AD400" s="39"/>
      <c r="AE400" s="39"/>
      <c r="AT400" s="18" t="s">
        <v>275</v>
      </c>
      <c r="AU400" s="18" t="s">
        <v>87</v>
      </c>
    </row>
    <row r="401" s="13" customFormat="1">
      <c r="A401" s="13"/>
      <c r="B401" s="233"/>
      <c r="C401" s="234"/>
      <c r="D401" s="235" t="s">
        <v>209</v>
      </c>
      <c r="E401" s="236" t="s">
        <v>1</v>
      </c>
      <c r="F401" s="237" t="s">
        <v>217</v>
      </c>
      <c r="G401" s="234"/>
      <c r="H401" s="236" t="s">
        <v>1</v>
      </c>
      <c r="I401" s="238"/>
      <c r="J401" s="234"/>
      <c r="K401" s="234"/>
      <c r="L401" s="239"/>
      <c r="M401" s="240"/>
      <c r="N401" s="241"/>
      <c r="O401" s="241"/>
      <c r="P401" s="241"/>
      <c r="Q401" s="241"/>
      <c r="R401" s="241"/>
      <c r="S401" s="241"/>
      <c r="T401" s="242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43" t="s">
        <v>209</v>
      </c>
      <c r="AU401" s="243" t="s">
        <v>87</v>
      </c>
      <c r="AV401" s="13" t="s">
        <v>85</v>
      </c>
      <c r="AW401" s="13" t="s">
        <v>33</v>
      </c>
      <c r="AX401" s="13" t="s">
        <v>77</v>
      </c>
      <c r="AY401" s="243" t="s">
        <v>199</v>
      </c>
    </row>
    <row r="402" s="14" customFormat="1">
      <c r="A402" s="14"/>
      <c r="B402" s="244"/>
      <c r="C402" s="245"/>
      <c r="D402" s="235" t="s">
        <v>209</v>
      </c>
      <c r="E402" s="246" t="s">
        <v>1</v>
      </c>
      <c r="F402" s="247" t="s">
        <v>1667</v>
      </c>
      <c r="G402" s="245"/>
      <c r="H402" s="248">
        <v>45.749000000000002</v>
      </c>
      <c r="I402" s="249"/>
      <c r="J402" s="245"/>
      <c r="K402" s="245"/>
      <c r="L402" s="250"/>
      <c r="M402" s="251"/>
      <c r="N402" s="252"/>
      <c r="O402" s="252"/>
      <c r="P402" s="252"/>
      <c r="Q402" s="252"/>
      <c r="R402" s="252"/>
      <c r="S402" s="252"/>
      <c r="T402" s="253"/>
      <c r="U402" s="14"/>
      <c r="V402" s="14"/>
      <c r="W402" s="14"/>
      <c r="X402" s="14"/>
      <c r="Y402" s="14"/>
      <c r="Z402" s="14"/>
      <c r="AA402" s="14"/>
      <c r="AB402" s="14"/>
      <c r="AC402" s="14"/>
      <c r="AD402" s="14"/>
      <c r="AE402" s="14"/>
      <c r="AT402" s="254" t="s">
        <v>209</v>
      </c>
      <c r="AU402" s="254" t="s">
        <v>87</v>
      </c>
      <c r="AV402" s="14" t="s">
        <v>87</v>
      </c>
      <c r="AW402" s="14" t="s">
        <v>33</v>
      </c>
      <c r="AX402" s="14" t="s">
        <v>85</v>
      </c>
      <c r="AY402" s="254" t="s">
        <v>199</v>
      </c>
    </row>
    <row r="403" s="2" customFormat="1" ht="24.15" customHeight="1">
      <c r="A403" s="39"/>
      <c r="B403" s="40"/>
      <c r="C403" s="220" t="s">
        <v>721</v>
      </c>
      <c r="D403" s="220" t="s">
        <v>202</v>
      </c>
      <c r="E403" s="221" t="s">
        <v>930</v>
      </c>
      <c r="F403" s="222" t="s">
        <v>931</v>
      </c>
      <c r="G403" s="223" t="s">
        <v>242</v>
      </c>
      <c r="H403" s="224">
        <v>15.429</v>
      </c>
      <c r="I403" s="225"/>
      <c r="J403" s="226">
        <f>ROUND(I403*H403,2)</f>
        <v>0</v>
      </c>
      <c r="K403" s="222" t="s">
        <v>206</v>
      </c>
      <c r="L403" s="45"/>
      <c r="M403" s="227" t="s">
        <v>1</v>
      </c>
      <c r="N403" s="228" t="s">
        <v>42</v>
      </c>
      <c r="O403" s="92"/>
      <c r="P403" s="229">
        <f>O403*H403</f>
        <v>0</v>
      </c>
      <c r="Q403" s="229">
        <v>2.0000000000000002E-05</v>
      </c>
      <c r="R403" s="229">
        <f>Q403*H403</f>
        <v>0.00030858000000000003</v>
      </c>
      <c r="S403" s="229">
        <v>0</v>
      </c>
      <c r="T403" s="230">
        <f>S403*H403</f>
        <v>0</v>
      </c>
      <c r="U403" s="39"/>
      <c r="V403" s="39"/>
      <c r="W403" s="39"/>
      <c r="X403" s="39"/>
      <c r="Y403" s="39"/>
      <c r="Z403" s="39"/>
      <c r="AA403" s="39"/>
      <c r="AB403" s="39"/>
      <c r="AC403" s="39"/>
      <c r="AD403" s="39"/>
      <c r="AE403" s="39"/>
      <c r="AR403" s="231" t="s">
        <v>313</v>
      </c>
      <c r="AT403" s="231" t="s">
        <v>202</v>
      </c>
      <c r="AU403" s="231" t="s">
        <v>87</v>
      </c>
      <c r="AY403" s="18" t="s">
        <v>199</v>
      </c>
      <c r="BE403" s="232">
        <f>IF(N403="základní",J403,0)</f>
        <v>0</v>
      </c>
      <c r="BF403" s="232">
        <f>IF(N403="snížená",J403,0)</f>
        <v>0</v>
      </c>
      <c r="BG403" s="232">
        <f>IF(N403="zákl. přenesená",J403,0)</f>
        <v>0</v>
      </c>
      <c r="BH403" s="232">
        <f>IF(N403="sníž. přenesená",J403,0)</f>
        <v>0</v>
      </c>
      <c r="BI403" s="232">
        <f>IF(N403="nulová",J403,0)</f>
        <v>0</v>
      </c>
      <c r="BJ403" s="18" t="s">
        <v>85</v>
      </c>
      <c r="BK403" s="232">
        <f>ROUND(I403*H403,2)</f>
        <v>0</v>
      </c>
      <c r="BL403" s="18" t="s">
        <v>313</v>
      </c>
      <c r="BM403" s="231" t="s">
        <v>1668</v>
      </c>
    </row>
    <row r="404" s="13" customFormat="1">
      <c r="A404" s="13"/>
      <c r="B404" s="233"/>
      <c r="C404" s="234"/>
      <c r="D404" s="235" t="s">
        <v>209</v>
      </c>
      <c r="E404" s="236" t="s">
        <v>1</v>
      </c>
      <c r="F404" s="237" t="s">
        <v>933</v>
      </c>
      <c r="G404" s="234"/>
      <c r="H404" s="236" t="s">
        <v>1</v>
      </c>
      <c r="I404" s="238"/>
      <c r="J404" s="234"/>
      <c r="K404" s="234"/>
      <c r="L404" s="239"/>
      <c r="M404" s="240"/>
      <c r="N404" s="241"/>
      <c r="O404" s="241"/>
      <c r="P404" s="241"/>
      <c r="Q404" s="241"/>
      <c r="R404" s="241"/>
      <c r="S404" s="241"/>
      <c r="T404" s="242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43" t="s">
        <v>209</v>
      </c>
      <c r="AU404" s="243" t="s">
        <v>87</v>
      </c>
      <c r="AV404" s="13" t="s">
        <v>85</v>
      </c>
      <c r="AW404" s="13" t="s">
        <v>33</v>
      </c>
      <c r="AX404" s="13" t="s">
        <v>77</v>
      </c>
      <c r="AY404" s="243" t="s">
        <v>199</v>
      </c>
    </row>
    <row r="405" s="14" customFormat="1">
      <c r="A405" s="14"/>
      <c r="B405" s="244"/>
      <c r="C405" s="245"/>
      <c r="D405" s="235" t="s">
        <v>209</v>
      </c>
      <c r="E405" s="246" t="s">
        <v>1</v>
      </c>
      <c r="F405" s="247" t="s">
        <v>1669</v>
      </c>
      <c r="G405" s="245"/>
      <c r="H405" s="248">
        <v>5.4660000000000002</v>
      </c>
      <c r="I405" s="249"/>
      <c r="J405" s="245"/>
      <c r="K405" s="245"/>
      <c r="L405" s="250"/>
      <c r="M405" s="251"/>
      <c r="N405" s="252"/>
      <c r="O405" s="252"/>
      <c r="P405" s="252"/>
      <c r="Q405" s="252"/>
      <c r="R405" s="252"/>
      <c r="S405" s="252"/>
      <c r="T405" s="253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T405" s="254" t="s">
        <v>209</v>
      </c>
      <c r="AU405" s="254" t="s">
        <v>87</v>
      </c>
      <c r="AV405" s="14" t="s">
        <v>87</v>
      </c>
      <c r="AW405" s="14" t="s">
        <v>33</v>
      </c>
      <c r="AX405" s="14" t="s">
        <v>77</v>
      </c>
      <c r="AY405" s="254" t="s">
        <v>199</v>
      </c>
    </row>
    <row r="406" s="14" customFormat="1">
      <c r="A406" s="14"/>
      <c r="B406" s="244"/>
      <c r="C406" s="245"/>
      <c r="D406" s="235" t="s">
        <v>209</v>
      </c>
      <c r="E406" s="246" t="s">
        <v>1</v>
      </c>
      <c r="F406" s="247" t="s">
        <v>1670</v>
      </c>
      <c r="G406" s="245"/>
      <c r="H406" s="248">
        <v>2.1890000000000001</v>
      </c>
      <c r="I406" s="249"/>
      <c r="J406" s="245"/>
      <c r="K406" s="245"/>
      <c r="L406" s="250"/>
      <c r="M406" s="251"/>
      <c r="N406" s="252"/>
      <c r="O406" s="252"/>
      <c r="P406" s="252"/>
      <c r="Q406" s="252"/>
      <c r="R406" s="252"/>
      <c r="S406" s="252"/>
      <c r="T406" s="253"/>
      <c r="U406" s="14"/>
      <c r="V406" s="14"/>
      <c r="W406" s="14"/>
      <c r="X406" s="14"/>
      <c r="Y406" s="14"/>
      <c r="Z406" s="14"/>
      <c r="AA406" s="14"/>
      <c r="AB406" s="14"/>
      <c r="AC406" s="14"/>
      <c r="AD406" s="14"/>
      <c r="AE406" s="14"/>
      <c r="AT406" s="254" t="s">
        <v>209</v>
      </c>
      <c r="AU406" s="254" t="s">
        <v>87</v>
      </c>
      <c r="AV406" s="14" t="s">
        <v>87</v>
      </c>
      <c r="AW406" s="14" t="s">
        <v>33</v>
      </c>
      <c r="AX406" s="14" t="s">
        <v>77</v>
      </c>
      <c r="AY406" s="254" t="s">
        <v>199</v>
      </c>
    </row>
    <row r="407" s="14" customFormat="1">
      <c r="A407" s="14"/>
      <c r="B407" s="244"/>
      <c r="C407" s="245"/>
      <c r="D407" s="235" t="s">
        <v>209</v>
      </c>
      <c r="E407" s="246" t="s">
        <v>1</v>
      </c>
      <c r="F407" s="247" t="s">
        <v>1671</v>
      </c>
      <c r="G407" s="245"/>
      <c r="H407" s="248">
        <v>7.774</v>
      </c>
      <c r="I407" s="249"/>
      <c r="J407" s="245"/>
      <c r="K407" s="245"/>
      <c r="L407" s="250"/>
      <c r="M407" s="251"/>
      <c r="N407" s="252"/>
      <c r="O407" s="252"/>
      <c r="P407" s="252"/>
      <c r="Q407" s="252"/>
      <c r="R407" s="252"/>
      <c r="S407" s="252"/>
      <c r="T407" s="253"/>
      <c r="U407" s="14"/>
      <c r="V407" s="14"/>
      <c r="W407" s="14"/>
      <c r="X407" s="14"/>
      <c r="Y407" s="14"/>
      <c r="Z407" s="14"/>
      <c r="AA407" s="14"/>
      <c r="AB407" s="14"/>
      <c r="AC407" s="14"/>
      <c r="AD407" s="14"/>
      <c r="AE407" s="14"/>
      <c r="AT407" s="254" t="s">
        <v>209</v>
      </c>
      <c r="AU407" s="254" t="s">
        <v>87</v>
      </c>
      <c r="AV407" s="14" t="s">
        <v>87</v>
      </c>
      <c r="AW407" s="14" t="s">
        <v>33</v>
      </c>
      <c r="AX407" s="14" t="s">
        <v>77</v>
      </c>
      <c r="AY407" s="254" t="s">
        <v>199</v>
      </c>
    </row>
    <row r="408" s="15" customFormat="1">
      <c r="A408" s="15"/>
      <c r="B408" s="269"/>
      <c r="C408" s="270"/>
      <c r="D408" s="235" t="s">
        <v>209</v>
      </c>
      <c r="E408" s="271" t="s">
        <v>1</v>
      </c>
      <c r="F408" s="272" t="s">
        <v>583</v>
      </c>
      <c r="G408" s="270"/>
      <c r="H408" s="273">
        <v>15.429</v>
      </c>
      <c r="I408" s="274"/>
      <c r="J408" s="270"/>
      <c r="K408" s="270"/>
      <c r="L408" s="275"/>
      <c r="M408" s="276"/>
      <c r="N408" s="277"/>
      <c r="O408" s="277"/>
      <c r="P408" s="277"/>
      <c r="Q408" s="277"/>
      <c r="R408" s="277"/>
      <c r="S408" s="277"/>
      <c r="T408" s="278"/>
      <c r="U408" s="15"/>
      <c r="V408" s="15"/>
      <c r="W408" s="15"/>
      <c r="X408" s="15"/>
      <c r="Y408" s="15"/>
      <c r="Z408" s="15"/>
      <c r="AA408" s="15"/>
      <c r="AB408" s="15"/>
      <c r="AC408" s="15"/>
      <c r="AD408" s="15"/>
      <c r="AE408" s="15"/>
      <c r="AT408" s="279" t="s">
        <v>209</v>
      </c>
      <c r="AU408" s="279" t="s">
        <v>87</v>
      </c>
      <c r="AV408" s="15" t="s">
        <v>207</v>
      </c>
      <c r="AW408" s="15" t="s">
        <v>33</v>
      </c>
      <c r="AX408" s="15" t="s">
        <v>85</v>
      </c>
      <c r="AY408" s="279" t="s">
        <v>199</v>
      </c>
    </row>
    <row r="409" s="2" customFormat="1" ht="21.75" customHeight="1">
      <c r="A409" s="39"/>
      <c r="B409" s="40"/>
      <c r="C409" s="220" t="s">
        <v>731</v>
      </c>
      <c r="D409" s="220" t="s">
        <v>202</v>
      </c>
      <c r="E409" s="221" t="s">
        <v>937</v>
      </c>
      <c r="F409" s="222" t="s">
        <v>938</v>
      </c>
      <c r="G409" s="223" t="s">
        <v>242</v>
      </c>
      <c r="H409" s="224">
        <v>152.96600000000001</v>
      </c>
      <c r="I409" s="225"/>
      <c r="J409" s="226">
        <f>ROUND(I409*H409,2)</f>
        <v>0</v>
      </c>
      <c r="K409" s="222" t="s">
        <v>206</v>
      </c>
      <c r="L409" s="45"/>
      <c r="M409" s="227" t="s">
        <v>1</v>
      </c>
      <c r="N409" s="228" t="s">
        <v>42</v>
      </c>
      <c r="O409" s="92"/>
      <c r="P409" s="229">
        <f>O409*H409</f>
        <v>0</v>
      </c>
      <c r="Q409" s="229">
        <v>0</v>
      </c>
      <c r="R409" s="229">
        <f>Q409*H409</f>
        <v>0</v>
      </c>
      <c r="S409" s="229">
        <v>0.00029999999999999997</v>
      </c>
      <c r="T409" s="230">
        <f>S409*H409</f>
        <v>0.045889800000000001</v>
      </c>
      <c r="U409" s="39"/>
      <c r="V409" s="39"/>
      <c r="W409" s="39"/>
      <c r="X409" s="39"/>
      <c r="Y409" s="39"/>
      <c r="Z409" s="39"/>
      <c r="AA409" s="39"/>
      <c r="AB409" s="39"/>
      <c r="AC409" s="39"/>
      <c r="AD409" s="39"/>
      <c r="AE409" s="39"/>
      <c r="AR409" s="231" t="s">
        <v>313</v>
      </c>
      <c r="AT409" s="231" t="s">
        <v>202</v>
      </c>
      <c r="AU409" s="231" t="s">
        <v>87</v>
      </c>
      <c r="AY409" s="18" t="s">
        <v>199</v>
      </c>
      <c r="BE409" s="232">
        <f>IF(N409="základní",J409,0)</f>
        <v>0</v>
      </c>
      <c r="BF409" s="232">
        <f>IF(N409="snížená",J409,0)</f>
        <v>0</v>
      </c>
      <c r="BG409" s="232">
        <f>IF(N409="zákl. přenesená",J409,0)</f>
        <v>0</v>
      </c>
      <c r="BH409" s="232">
        <f>IF(N409="sníž. přenesená",J409,0)</f>
        <v>0</v>
      </c>
      <c r="BI409" s="232">
        <f>IF(N409="nulová",J409,0)</f>
        <v>0</v>
      </c>
      <c r="BJ409" s="18" t="s">
        <v>85</v>
      </c>
      <c r="BK409" s="232">
        <f>ROUND(I409*H409,2)</f>
        <v>0</v>
      </c>
      <c r="BL409" s="18" t="s">
        <v>313</v>
      </c>
      <c r="BM409" s="231" t="s">
        <v>1672</v>
      </c>
    </row>
    <row r="410" s="13" customFormat="1">
      <c r="A410" s="13"/>
      <c r="B410" s="233"/>
      <c r="C410" s="234"/>
      <c r="D410" s="235" t="s">
        <v>209</v>
      </c>
      <c r="E410" s="236" t="s">
        <v>1</v>
      </c>
      <c r="F410" s="237" t="s">
        <v>222</v>
      </c>
      <c r="G410" s="234"/>
      <c r="H410" s="236" t="s">
        <v>1</v>
      </c>
      <c r="I410" s="238"/>
      <c r="J410" s="234"/>
      <c r="K410" s="234"/>
      <c r="L410" s="239"/>
      <c r="M410" s="240"/>
      <c r="N410" s="241"/>
      <c r="O410" s="241"/>
      <c r="P410" s="241"/>
      <c r="Q410" s="241"/>
      <c r="R410" s="241"/>
      <c r="S410" s="241"/>
      <c r="T410" s="242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43" t="s">
        <v>209</v>
      </c>
      <c r="AU410" s="243" t="s">
        <v>87</v>
      </c>
      <c r="AV410" s="13" t="s">
        <v>85</v>
      </c>
      <c r="AW410" s="13" t="s">
        <v>33</v>
      </c>
      <c r="AX410" s="13" t="s">
        <v>77</v>
      </c>
      <c r="AY410" s="243" t="s">
        <v>199</v>
      </c>
    </row>
    <row r="411" s="14" customFormat="1">
      <c r="A411" s="14"/>
      <c r="B411" s="244"/>
      <c r="C411" s="245"/>
      <c r="D411" s="235" t="s">
        <v>209</v>
      </c>
      <c r="E411" s="246" t="s">
        <v>1</v>
      </c>
      <c r="F411" s="247" t="s">
        <v>1673</v>
      </c>
      <c r="G411" s="245"/>
      <c r="H411" s="248">
        <v>16.129999999999999</v>
      </c>
      <c r="I411" s="249"/>
      <c r="J411" s="245"/>
      <c r="K411" s="245"/>
      <c r="L411" s="250"/>
      <c r="M411" s="251"/>
      <c r="N411" s="252"/>
      <c r="O411" s="252"/>
      <c r="P411" s="252"/>
      <c r="Q411" s="252"/>
      <c r="R411" s="252"/>
      <c r="S411" s="252"/>
      <c r="T411" s="253"/>
      <c r="U411" s="14"/>
      <c r="V411" s="14"/>
      <c r="W411" s="14"/>
      <c r="X411" s="14"/>
      <c r="Y411" s="14"/>
      <c r="Z411" s="14"/>
      <c r="AA411" s="14"/>
      <c r="AB411" s="14"/>
      <c r="AC411" s="14"/>
      <c r="AD411" s="14"/>
      <c r="AE411" s="14"/>
      <c r="AT411" s="254" t="s">
        <v>209</v>
      </c>
      <c r="AU411" s="254" t="s">
        <v>87</v>
      </c>
      <c r="AV411" s="14" t="s">
        <v>87</v>
      </c>
      <c r="AW411" s="14" t="s">
        <v>33</v>
      </c>
      <c r="AX411" s="14" t="s">
        <v>77</v>
      </c>
      <c r="AY411" s="254" t="s">
        <v>199</v>
      </c>
    </row>
    <row r="412" s="14" customFormat="1">
      <c r="A412" s="14"/>
      <c r="B412" s="244"/>
      <c r="C412" s="245"/>
      <c r="D412" s="235" t="s">
        <v>209</v>
      </c>
      <c r="E412" s="246" t="s">
        <v>1</v>
      </c>
      <c r="F412" s="247" t="s">
        <v>1674</v>
      </c>
      <c r="G412" s="245"/>
      <c r="H412" s="248">
        <v>9.5679999999999996</v>
      </c>
      <c r="I412" s="249"/>
      <c r="J412" s="245"/>
      <c r="K412" s="245"/>
      <c r="L412" s="250"/>
      <c r="M412" s="251"/>
      <c r="N412" s="252"/>
      <c r="O412" s="252"/>
      <c r="P412" s="252"/>
      <c r="Q412" s="252"/>
      <c r="R412" s="252"/>
      <c r="S412" s="252"/>
      <c r="T412" s="253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254" t="s">
        <v>209</v>
      </c>
      <c r="AU412" s="254" t="s">
        <v>87</v>
      </c>
      <c r="AV412" s="14" t="s">
        <v>87</v>
      </c>
      <c r="AW412" s="14" t="s">
        <v>33</v>
      </c>
      <c r="AX412" s="14" t="s">
        <v>77</v>
      </c>
      <c r="AY412" s="254" t="s">
        <v>199</v>
      </c>
    </row>
    <row r="413" s="14" customFormat="1">
      <c r="A413" s="14"/>
      <c r="B413" s="244"/>
      <c r="C413" s="245"/>
      <c r="D413" s="235" t="s">
        <v>209</v>
      </c>
      <c r="E413" s="246" t="s">
        <v>1</v>
      </c>
      <c r="F413" s="247" t="s">
        <v>1675</v>
      </c>
      <c r="G413" s="245"/>
      <c r="H413" s="248">
        <v>21.645</v>
      </c>
      <c r="I413" s="249"/>
      <c r="J413" s="245"/>
      <c r="K413" s="245"/>
      <c r="L413" s="250"/>
      <c r="M413" s="251"/>
      <c r="N413" s="252"/>
      <c r="O413" s="252"/>
      <c r="P413" s="252"/>
      <c r="Q413" s="252"/>
      <c r="R413" s="252"/>
      <c r="S413" s="252"/>
      <c r="T413" s="253"/>
      <c r="U413" s="14"/>
      <c r="V413" s="14"/>
      <c r="W413" s="14"/>
      <c r="X413" s="14"/>
      <c r="Y413" s="14"/>
      <c r="Z413" s="14"/>
      <c r="AA413" s="14"/>
      <c r="AB413" s="14"/>
      <c r="AC413" s="14"/>
      <c r="AD413" s="14"/>
      <c r="AE413" s="14"/>
      <c r="AT413" s="254" t="s">
        <v>209</v>
      </c>
      <c r="AU413" s="254" t="s">
        <v>87</v>
      </c>
      <c r="AV413" s="14" t="s">
        <v>87</v>
      </c>
      <c r="AW413" s="14" t="s">
        <v>33</v>
      </c>
      <c r="AX413" s="14" t="s">
        <v>77</v>
      </c>
      <c r="AY413" s="254" t="s">
        <v>199</v>
      </c>
    </row>
    <row r="414" s="14" customFormat="1">
      <c r="A414" s="14"/>
      <c r="B414" s="244"/>
      <c r="C414" s="245"/>
      <c r="D414" s="235" t="s">
        <v>209</v>
      </c>
      <c r="E414" s="246" t="s">
        <v>1</v>
      </c>
      <c r="F414" s="247" t="s">
        <v>1676</v>
      </c>
      <c r="G414" s="245"/>
      <c r="H414" s="248">
        <v>28.695</v>
      </c>
      <c r="I414" s="249"/>
      <c r="J414" s="245"/>
      <c r="K414" s="245"/>
      <c r="L414" s="250"/>
      <c r="M414" s="251"/>
      <c r="N414" s="252"/>
      <c r="O414" s="252"/>
      <c r="P414" s="252"/>
      <c r="Q414" s="252"/>
      <c r="R414" s="252"/>
      <c r="S414" s="252"/>
      <c r="T414" s="253"/>
      <c r="U414" s="14"/>
      <c r="V414" s="14"/>
      <c r="W414" s="14"/>
      <c r="X414" s="14"/>
      <c r="Y414" s="14"/>
      <c r="Z414" s="14"/>
      <c r="AA414" s="14"/>
      <c r="AB414" s="14"/>
      <c r="AC414" s="14"/>
      <c r="AD414" s="14"/>
      <c r="AE414" s="14"/>
      <c r="AT414" s="254" t="s">
        <v>209</v>
      </c>
      <c r="AU414" s="254" t="s">
        <v>87</v>
      </c>
      <c r="AV414" s="14" t="s">
        <v>87</v>
      </c>
      <c r="AW414" s="14" t="s">
        <v>33</v>
      </c>
      <c r="AX414" s="14" t="s">
        <v>77</v>
      </c>
      <c r="AY414" s="254" t="s">
        <v>199</v>
      </c>
    </row>
    <row r="415" s="14" customFormat="1">
      <c r="A415" s="14"/>
      <c r="B415" s="244"/>
      <c r="C415" s="245"/>
      <c r="D415" s="235" t="s">
        <v>209</v>
      </c>
      <c r="E415" s="246" t="s">
        <v>1</v>
      </c>
      <c r="F415" s="247" t="s">
        <v>1677</v>
      </c>
      <c r="G415" s="245"/>
      <c r="H415" s="248">
        <v>28.43</v>
      </c>
      <c r="I415" s="249"/>
      <c r="J415" s="245"/>
      <c r="K415" s="245"/>
      <c r="L415" s="250"/>
      <c r="M415" s="251"/>
      <c r="N415" s="252"/>
      <c r="O415" s="252"/>
      <c r="P415" s="252"/>
      <c r="Q415" s="252"/>
      <c r="R415" s="252"/>
      <c r="S415" s="252"/>
      <c r="T415" s="253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T415" s="254" t="s">
        <v>209</v>
      </c>
      <c r="AU415" s="254" t="s">
        <v>87</v>
      </c>
      <c r="AV415" s="14" t="s">
        <v>87</v>
      </c>
      <c r="AW415" s="14" t="s">
        <v>33</v>
      </c>
      <c r="AX415" s="14" t="s">
        <v>77</v>
      </c>
      <c r="AY415" s="254" t="s">
        <v>199</v>
      </c>
    </row>
    <row r="416" s="14" customFormat="1">
      <c r="A416" s="14"/>
      <c r="B416" s="244"/>
      <c r="C416" s="245"/>
      <c r="D416" s="235" t="s">
        <v>209</v>
      </c>
      <c r="E416" s="246" t="s">
        <v>1</v>
      </c>
      <c r="F416" s="247" t="s">
        <v>1678</v>
      </c>
      <c r="G416" s="245"/>
      <c r="H416" s="248">
        <v>27.332000000000001</v>
      </c>
      <c r="I416" s="249"/>
      <c r="J416" s="245"/>
      <c r="K416" s="245"/>
      <c r="L416" s="250"/>
      <c r="M416" s="251"/>
      <c r="N416" s="252"/>
      <c r="O416" s="252"/>
      <c r="P416" s="252"/>
      <c r="Q416" s="252"/>
      <c r="R416" s="252"/>
      <c r="S416" s="252"/>
      <c r="T416" s="253"/>
      <c r="U416" s="14"/>
      <c r="V416" s="14"/>
      <c r="W416" s="14"/>
      <c r="X416" s="14"/>
      <c r="Y416" s="14"/>
      <c r="Z416" s="14"/>
      <c r="AA416" s="14"/>
      <c r="AB416" s="14"/>
      <c r="AC416" s="14"/>
      <c r="AD416" s="14"/>
      <c r="AE416" s="14"/>
      <c r="AT416" s="254" t="s">
        <v>209</v>
      </c>
      <c r="AU416" s="254" t="s">
        <v>87</v>
      </c>
      <c r="AV416" s="14" t="s">
        <v>87</v>
      </c>
      <c r="AW416" s="14" t="s">
        <v>33</v>
      </c>
      <c r="AX416" s="14" t="s">
        <v>77</v>
      </c>
      <c r="AY416" s="254" t="s">
        <v>199</v>
      </c>
    </row>
    <row r="417" s="14" customFormat="1">
      <c r="A417" s="14"/>
      <c r="B417" s="244"/>
      <c r="C417" s="245"/>
      <c r="D417" s="235" t="s">
        <v>209</v>
      </c>
      <c r="E417" s="246" t="s">
        <v>1</v>
      </c>
      <c r="F417" s="247" t="s">
        <v>1679</v>
      </c>
      <c r="G417" s="245"/>
      <c r="H417" s="248">
        <v>21.166</v>
      </c>
      <c r="I417" s="249"/>
      <c r="J417" s="245"/>
      <c r="K417" s="245"/>
      <c r="L417" s="250"/>
      <c r="M417" s="251"/>
      <c r="N417" s="252"/>
      <c r="O417" s="252"/>
      <c r="P417" s="252"/>
      <c r="Q417" s="252"/>
      <c r="R417" s="252"/>
      <c r="S417" s="252"/>
      <c r="T417" s="253"/>
      <c r="U417" s="14"/>
      <c r="V417" s="14"/>
      <c r="W417" s="14"/>
      <c r="X417" s="14"/>
      <c r="Y417" s="14"/>
      <c r="Z417" s="14"/>
      <c r="AA417" s="14"/>
      <c r="AB417" s="14"/>
      <c r="AC417" s="14"/>
      <c r="AD417" s="14"/>
      <c r="AE417" s="14"/>
      <c r="AT417" s="254" t="s">
        <v>209</v>
      </c>
      <c r="AU417" s="254" t="s">
        <v>87</v>
      </c>
      <c r="AV417" s="14" t="s">
        <v>87</v>
      </c>
      <c r="AW417" s="14" t="s">
        <v>33</v>
      </c>
      <c r="AX417" s="14" t="s">
        <v>77</v>
      </c>
      <c r="AY417" s="254" t="s">
        <v>199</v>
      </c>
    </row>
    <row r="418" s="14" customFormat="1">
      <c r="A418" s="14"/>
      <c r="B418" s="244"/>
      <c r="C418" s="245"/>
      <c r="D418" s="235" t="s">
        <v>209</v>
      </c>
      <c r="E418" s="246" t="s">
        <v>1</v>
      </c>
      <c r="F418" s="247" t="s">
        <v>106</v>
      </c>
      <c r="G418" s="245"/>
      <c r="H418" s="248">
        <v>152.96600000000001</v>
      </c>
      <c r="I418" s="249"/>
      <c r="J418" s="245"/>
      <c r="K418" s="245"/>
      <c r="L418" s="250"/>
      <c r="M418" s="251"/>
      <c r="N418" s="252"/>
      <c r="O418" s="252"/>
      <c r="P418" s="252"/>
      <c r="Q418" s="252"/>
      <c r="R418" s="252"/>
      <c r="S418" s="252"/>
      <c r="T418" s="253"/>
      <c r="U418" s="14"/>
      <c r="V418" s="14"/>
      <c r="W418" s="14"/>
      <c r="X418" s="14"/>
      <c r="Y418" s="14"/>
      <c r="Z418" s="14"/>
      <c r="AA418" s="14"/>
      <c r="AB418" s="14"/>
      <c r="AC418" s="14"/>
      <c r="AD418" s="14"/>
      <c r="AE418" s="14"/>
      <c r="AT418" s="254" t="s">
        <v>209</v>
      </c>
      <c r="AU418" s="254" t="s">
        <v>87</v>
      </c>
      <c r="AV418" s="14" t="s">
        <v>87</v>
      </c>
      <c r="AW418" s="14" t="s">
        <v>33</v>
      </c>
      <c r="AX418" s="14" t="s">
        <v>85</v>
      </c>
      <c r="AY418" s="254" t="s">
        <v>199</v>
      </c>
    </row>
    <row r="419" s="2" customFormat="1" ht="16.5" customHeight="1">
      <c r="A419" s="39"/>
      <c r="B419" s="40"/>
      <c r="C419" s="220" t="s">
        <v>736</v>
      </c>
      <c r="D419" s="220" t="s">
        <v>202</v>
      </c>
      <c r="E419" s="221" t="s">
        <v>941</v>
      </c>
      <c r="F419" s="222" t="s">
        <v>942</v>
      </c>
      <c r="G419" s="223" t="s">
        <v>242</v>
      </c>
      <c r="H419" s="224">
        <v>152.96600000000001</v>
      </c>
      <c r="I419" s="225"/>
      <c r="J419" s="226">
        <f>ROUND(I419*H419,2)</f>
        <v>0</v>
      </c>
      <c r="K419" s="222" t="s">
        <v>206</v>
      </c>
      <c r="L419" s="45"/>
      <c r="M419" s="227" t="s">
        <v>1</v>
      </c>
      <c r="N419" s="228" t="s">
        <v>42</v>
      </c>
      <c r="O419" s="92"/>
      <c r="P419" s="229">
        <f>O419*H419</f>
        <v>0</v>
      </c>
      <c r="Q419" s="229">
        <v>1.0000000000000001E-05</v>
      </c>
      <c r="R419" s="229">
        <f>Q419*H419</f>
        <v>0.0015296600000000002</v>
      </c>
      <c r="S419" s="229">
        <v>0</v>
      </c>
      <c r="T419" s="230">
        <f>S419*H419</f>
        <v>0</v>
      </c>
      <c r="U419" s="39"/>
      <c r="V419" s="39"/>
      <c r="W419" s="39"/>
      <c r="X419" s="39"/>
      <c r="Y419" s="39"/>
      <c r="Z419" s="39"/>
      <c r="AA419" s="39"/>
      <c r="AB419" s="39"/>
      <c r="AC419" s="39"/>
      <c r="AD419" s="39"/>
      <c r="AE419" s="39"/>
      <c r="AR419" s="231" t="s">
        <v>313</v>
      </c>
      <c r="AT419" s="231" t="s">
        <v>202</v>
      </c>
      <c r="AU419" s="231" t="s">
        <v>87</v>
      </c>
      <c r="AY419" s="18" t="s">
        <v>199</v>
      </c>
      <c r="BE419" s="232">
        <f>IF(N419="základní",J419,0)</f>
        <v>0</v>
      </c>
      <c r="BF419" s="232">
        <f>IF(N419="snížená",J419,0)</f>
        <v>0</v>
      </c>
      <c r="BG419" s="232">
        <f>IF(N419="zákl. přenesená",J419,0)</f>
        <v>0</v>
      </c>
      <c r="BH419" s="232">
        <f>IF(N419="sníž. přenesená",J419,0)</f>
        <v>0</v>
      </c>
      <c r="BI419" s="232">
        <f>IF(N419="nulová",J419,0)</f>
        <v>0</v>
      </c>
      <c r="BJ419" s="18" t="s">
        <v>85</v>
      </c>
      <c r="BK419" s="232">
        <f>ROUND(I419*H419,2)</f>
        <v>0</v>
      </c>
      <c r="BL419" s="18" t="s">
        <v>313</v>
      </c>
      <c r="BM419" s="231" t="s">
        <v>1680</v>
      </c>
    </row>
    <row r="420" s="13" customFormat="1">
      <c r="A420" s="13"/>
      <c r="B420" s="233"/>
      <c r="C420" s="234"/>
      <c r="D420" s="235" t="s">
        <v>209</v>
      </c>
      <c r="E420" s="236" t="s">
        <v>1</v>
      </c>
      <c r="F420" s="237" t="s">
        <v>222</v>
      </c>
      <c r="G420" s="234"/>
      <c r="H420" s="236" t="s">
        <v>1</v>
      </c>
      <c r="I420" s="238"/>
      <c r="J420" s="234"/>
      <c r="K420" s="234"/>
      <c r="L420" s="239"/>
      <c r="M420" s="240"/>
      <c r="N420" s="241"/>
      <c r="O420" s="241"/>
      <c r="P420" s="241"/>
      <c r="Q420" s="241"/>
      <c r="R420" s="241"/>
      <c r="S420" s="241"/>
      <c r="T420" s="242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43" t="s">
        <v>209</v>
      </c>
      <c r="AU420" s="243" t="s">
        <v>87</v>
      </c>
      <c r="AV420" s="13" t="s">
        <v>85</v>
      </c>
      <c r="AW420" s="13" t="s">
        <v>33</v>
      </c>
      <c r="AX420" s="13" t="s">
        <v>77</v>
      </c>
      <c r="AY420" s="243" t="s">
        <v>199</v>
      </c>
    </row>
    <row r="421" s="14" customFormat="1">
      <c r="A421" s="14"/>
      <c r="B421" s="244"/>
      <c r="C421" s="245"/>
      <c r="D421" s="235" t="s">
        <v>209</v>
      </c>
      <c r="E421" s="246" t="s">
        <v>1</v>
      </c>
      <c r="F421" s="247" t="s">
        <v>1676</v>
      </c>
      <c r="G421" s="245"/>
      <c r="H421" s="248">
        <v>28.695</v>
      </c>
      <c r="I421" s="249"/>
      <c r="J421" s="245"/>
      <c r="K421" s="245"/>
      <c r="L421" s="250"/>
      <c r="M421" s="251"/>
      <c r="N421" s="252"/>
      <c r="O421" s="252"/>
      <c r="P421" s="252"/>
      <c r="Q421" s="252"/>
      <c r="R421" s="252"/>
      <c r="S421" s="252"/>
      <c r="T421" s="253"/>
      <c r="U421" s="14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T421" s="254" t="s">
        <v>209</v>
      </c>
      <c r="AU421" s="254" t="s">
        <v>87</v>
      </c>
      <c r="AV421" s="14" t="s">
        <v>87</v>
      </c>
      <c r="AW421" s="14" t="s">
        <v>33</v>
      </c>
      <c r="AX421" s="14" t="s">
        <v>77</v>
      </c>
      <c r="AY421" s="254" t="s">
        <v>199</v>
      </c>
    </row>
    <row r="422" s="14" customFormat="1">
      <c r="A422" s="14"/>
      <c r="B422" s="244"/>
      <c r="C422" s="245"/>
      <c r="D422" s="235" t="s">
        <v>209</v>
      </c>
      <c r="E422" s="246" t="s">
        <v>1</v>
      </c>
      <c r="F422" s="247" t="s">
        <v>1677</v>
      </c>
      <c r="G422" s="245"/>
      <c r="H422" s="248">
        <v>28.43</v>
      </c>
      <c r="I422" s="249"/>
      <c r="J422" s="245"/>
      <c r="K422" s="245"/>
      <c r="L422" s="250"/>
      <c r="M422" s="251"/>
      <c r="N422" s="252"/>
      <c r="O422" s="252"/>
      <c r="P422" s="252"/>
      <c r="Q422" s="252"/>
      <c r="R422" s="252"/>
      <c r="S422" s="252"/>
      <c r="T422" s="253"/>
      <c r="U422" s="14"/>
      <c r="V422" s="14"/>
      <c r="W422" s="14"/>
      <c r="X422" s="14"/>
      <c r="Y422" s="14"/>
      <c r="Z422" s="14"/>
      <c r="AA422" s="14"/>
      <c r="AB422" s="14"/>
      <c r="AC422" s="14"/>
      <c r="AD422" s="14"/>
      <c r="AE422" s="14"/>
      <c r="AT422" s="254" t="s">
        <v>209</v>
      </c>
      <c r="AU422" s="254" t="s">
        <v>87</v>
      </c>
      <c r="AV422" s="14" t="s">
        <v>87</v>
      </c>
      <c r="AW422" s="14" t="s">
        <v>33</v>
      </c>
      <c r="AX422" s="14" t="s">
        <v>77</v>
      </c>
      <c r="AY422" s="254" t="s">
        <v>199</v>
      </c>
    </row>
    <row r="423" s="14" customFormat="1">
      <c r="A423" s="14"/>
      <c r="B423" s="244"/>
      <c r="C423" s="245"/>
      <c r="D423" s="235" t="s">
        <v>209</v>
      </c>
      <c r="E423" s="246" t="s">
        <v>1</v>
      </c>
      <c r="F423" s="247" t="s">
        <v>1678</v>
      </c>
      <c r="G423" s="245"/>
      <c r="H423" s="248">
        <v>27.332000000000001</v>
      </c>
      <c r="I423" s="249"/>
      <c r="J423" s="245"/>
      <c r="K423" s="245"/>
      <c r="L423" s="250"/>
      <c r="M423" s="251"/>
      <c r="N423" s="252"/>
      <c r="O423" s="252"/>
      <c r="P423" s="252"/>
      <c r="Q423" s="252"/>
      <c r="R423" s="252"/>
      <c r="S423" s="252"/>
      <c r="T423" s="253"/>
      <c r="U423" s="14"/>
      <c r="V423" s="14"/>
      <c r="W423" s="14"/>
      <c r="X423" s="14"/>
      <c r="Y423" s="14"/>
      <c r="Z423" s="14"/>
      <c r="AA423" s="14"/>
      <c r="AB423" s="14"/>
      <c r="AC423" s="14"/>
      <c r="AD423" s="14"/>
      <c r="AE423" s="14"/>
      <c r="AT423" s="254" t="s">
        <v>209</v>
      </c>
      <c r="AU423" s="254" t="s">
        <v>87</v>
      </c>
      <c r="AV423" s="14" t="s">
        <v>87</v>
      </c>
      <c r="AW423" s="14" t="s">
        <v>33</v>
      </c>
      <c r="AX423" s="14" t="s">
        <v>77</v>
      </c>
      <c r="AY423" s="254" t="s">
        <v>199</v>
      </c>
    </row>
    <row r="424" s="14" customFormat="1">
      <c r="A424" s="14"/>
      <c r="B424" s="244"/>
      <c r="C424" s="245"/>
      <c r="D424" s="235" t="s">
        <v>209</v>
      </c>
      <c r="E424" s="246" t="s">
        <v>1</v>
      </c>
      <c r="F424" s="247" t="s">
        <v>1679</v>
      </c>
      <c r="G424" s="245"/>
      <c r="H424" s="248">
        <v>21.166</v>
      </c>
      <c r="I424" s="249"/>
      <c r="J424" s="245"/>
      <c r="K424" s="245"/>
      <c r="L424" s="250"/>
      <c r="M424" s="251"/>
      <c r="N424" s="252"/>
      <c r="O424" s="252"/>
      <c r="P424" s="252"/>
      <c r="Q424" s="252"/>
      <c r="R424" s="252"/>
      <c r="S424" s="252"/>
      <c r="T424" s="253"/>
      <c r="U424" s="14"/>
      <c r="V424" s="14"/>
      <c r="W424" s="14"/>
      <c r="X424" s="14"/>
      <c r="Y424" s="14"/>
      <c r="Z424" s="14"/>
      <c r="AA424" s="14"/>
      <c r="AB424" s="14"/>
      <c r="AC424" s="14"/>
      <c r="AD424" s="14"/>
      <c r="AE424" s="14"/>
      <c r="AT424" s="254" t="s">
        <v>209</v>
      </c>
      <c r="AU424" s="254" t="s">
        <v>87</v>
      </c>
      <c r="AV424" s="14" t="s">
        <v>87</v>
      </c>
      <c r="AW424" s="14" t="s">
        <v>33</v>
      </c>
      <c r="AX424" s="14" t="s">
        <v>77</v>
      </c>
      <c r="AY424" s="254" t="s">
        <v>199</v>
      </c>
    </row>
    <row r="425" s="14" customFormat="1">
      <c r="A425" s="14"/>
      <c r="B425" s="244"/>
      <c r="C425" s="245"/>
      <c r="D425" s="235" t="s">
        <v>209</v>
      </c>
      <c r="E425" s="246" t="s">
        <v>1</v>
      </c>
      <c r="F425" s="247" t="s">
        <v>1673</v>
      </c>
      <c r="G425" s="245"/>
      <c r="H425" s="248">
        <v>16.129999999999999</v>
      </c>
      <c r="I425" s="249"/>
      <c r="J425" s="245"/>
      <c r="K425" s="245"/>
      <c r="L425" s="250"/>
      <c r="M425" s="251"/>
      <c r="N425" s="252"/>
      <c r="O425" s="252"/>
      <c r="P425" s="252"/>
      <c r="Q425" s="252"/>
      <c r="R425" s="252"/>
      <c r="S425" s="252"/>
      <c r="T425" s="253"/>
      <c r="U425" s="14"/>
      <c r="V425" s="14"/>
      <c r="W425" s="14"/>
      <c r="X425" s="14"/>
      <c r="Y425" s="14"/>
      <c r="Z425" s="14"/>
      <c r="AA425" s="14"/>
      <c r="AB425" s="14"/>
      <c r="AC425" s="14"/>
      <c r="AD425" s="14"/>
      <c r="AE425" s="14"/>
      <c r="AT425" s="254" t="s">
        <v>209</v>
      </c>
      <c r="AU425" s="254" t="s">
        <v>87</v>
      </c>
      <c r="AV425" s="14" t="s">
        <v>87</v>
      </c>
      <c r="AW425" s="14" t="s">
        <v>33</v>
      </c>
      <c r="AX425" s="14" t="s">
        <v>77</v>
      </c>
      <c r="AY425" s="254" t="s">
        <v>199</v>
      </c>
    </row>
    <row r="426" s="14" customFormat="1">
      <c r="A426" s="14"/>
      <c r="B426" s="244"/>
      <c r="C426" s="245"/>
      <c r="D426" s="235" t="s">
        <v>209</v>
      </c>
      <c r="E426" s="246" t="s">
        <v>1</v>
      </c>
      <c r="F426" s="247" t="s">
        <v>1674</v>
      </c>
      <c r="G426" s="245"/>
      <c r="H426" s="248">
        <v>9.5679999999999996</v>
      </c>
      <c r="I426" s="249"/>
      <c r="J426" s="245"/>
      <c r="K426" s="245"/>
      <c r="L426" s="250"/>
      <c r="M426" s="251"/>
      <c r="N426" s="252"/>
      <c r="O426" s="252"/>
      <c r="P426" s="252"/>
      <c r="Q426" s="252"/>
      <c r="R426" s="252"/>
      <c r="S426" s="252"/>
      <c r="T426" s="253"/>
      <c r="U426" s="14"/>
      <c r="V426" s="14"/>
      <c r="W426" s="14"/>
      <c r="X426" s="14"/>
      <c r="Y426" s="14"/>
      <c r="Z426" s="14"/>
      <c r="AA426" s="14"/>
      <c r="AB426" s="14"/>
      <c r="AC426" s="14"/>
      <c r="AD426" s="14"/>
      <c r="AE426" s="14"/>
      <c r="AT426" s="254" t="s">
        <v>209</v>
      </c>
      <c r="AU426" s="254" t="s">
        <v>87</v>
      </c>
      <c r="AV426" s="14" t="s">
        <v>87</v>
      </c>
      <c r="AW426" s="14" t="s">
        <v>33</v>
      </c>
      <c r="AX426" s="14" t="s">
        <v>77</v>
      </c>
      <c r="AY426" s="254" t="s">
        <v>199</v>
      </c>
    </row>
    <row r="427" s="14" customFormat="1">
      <c r="A427" s="14"/>
      <c r="B427" s="244"/>
      <c r="C427" s="245"/>
      <c r="D427" s="235" t="s">
        <v>209</v>
      </c>
      <c r="E427" s="246" t="s">
        <v>1</v>
      </c>
      <c r="F427" s="247" t="s">
        <v>1675</v>
      </c>
      <c r="G427" s="245"/>
      <c r="H427" s="248">
        <v>21.645</v>
      </c>
      <c r="I427" s="249"/>
      <c r="J427" s="245"/>
      <c r="K427" s="245"/>
      <c r="L427" s="250"/>
      <c r="M427" s="251"/>
      <c r="N427" s="252"/>
      <c r="O427" s="252"/>
      <c r="P427" s="252"/>
      <c r="Q427" s="252"/>
      <c r="R427" s="252"/>
      <c r="S427" s="252"/>
      <c r="T427" s="253"/>
      <c r="U427" s="14"/>
      <c r="V427" s="14"/>
      <c r="W427" s="14"/>
      <c r="X427" s="14"/>
      <c r="Y427" s="14"/>
      <c r="Z427" s="14"/>
      <c r="AA427" s="14"/>
      <c r="AB427" s="14"/>
      <c r="AC427" s="14"/>
      <c r="AD427" s="14"/>
      <c r="AE427" s="14"/>
      <c r="AT427" s="254" t="s">
        <v>209</v>
      </c>
      <c r="AU427" s="254" t="s">
        <v>87</v>
      </c>
      <c r="AV427" s="14" t="s">
        <v>87</v>
      </c>
      <c r="AW427" s="14" t="s">
        <v>33</v>
      </c>
      <c r="AX427" s="14" t="s">
        <v>77</v>
      </c>
      <c r="AY427" s="254" t="s">
        <v>199</v>
      </c>
    </row>
    <row r="428" s="14" customFormat="1">
      <c r="A428" s="14"/>
      <c r="B428" s="244"/>
      <c r="C428" s="245"/>
      <c r="D428" s="235" t="s">
        <v>209</v>
      </c>
      <c r="E428" s="246" t="s">
        <v>1</v>
      </c>
      <c r="F428" s="247" t="s">
        <v>146</v>
      </c>
      <c r="G428" s="245"/>
      <c r="H428" s="248">
        <v>152.96600000000001</v>
      </c>
      <c r="I428" s="249"/>
      <c r="J428" s="245"/>
      <c r="K428" s="245"/>
      <c r="L428" s="250"/>
      <c r="M428" s="251"/>
      <c r="N428" s="252"/>
      <c r="O428" s="252"/>
      <c r="P428" s="252"/>
      <c r="Q428" s="252"/>
      <c r="R428" s="252"/>
      <c r="S428" s="252"/>
      <c r="T428" s="253"/>
      <c r="U428" s="14"/>
      <c r="V428" s="14"/>
      <c r="W428" s="14"/>
      <c r="X428" s="14"/>
      <c r="Y428" s="14"/>
      <c r="Z428" s="14"/>
      <c r="AA428" s="14"/>
      <c r="AB428" s="14"/>
      <c r="AC428" s="14"/>
      <c r="AD428" s="14"/>
      <c r="AE428" s="14"/>
      <c r="AT428" s="254" t="s">
        <v>209</v>
      </c>
      <c r="AU428" s="254" t="s">
        <v>87</v>
      </c>
      <c r="AV428" s="14" t="s">
        <v>87</v>
      </c>
      <c r="AW428" s="14" t="s">
        <v>33</v>
      </c>
      <c r="AX428" s="14" t="s">
        <v>85</v>
      </c>
      <c r="AY428" s="254" t="s">
        <v>199</v>
      </c>
    </row>
    <row r="429" s="2" customFormat="1" ht="16.5" customHeight="1">
      <c r="A429" s="39"/>
      <c r="B429" s="40"/>
      <c r="C429" s="255" t="s">
        <v>740</v>
      </c>
      <c r="D429" s="255" t="s">
        <v>252</v>
      </c>
      <c r="E429" s="256" t="s">
        <v>953</v>
      </c>
      <c r="F429" s="257" t="s">
        <v>954</v>
      </c>
      <c r="G429" s="258" t="s">
        <v>242</v>
      </c>
      <c r="H429" s="259">
        <v>106.77</v>
      </c>
      <c r="I429" s="260"/>
      <c r="J429" s="261">
        <f>ROUND(I429*H429,2)</f>
        <v>0</v>
      </c>
      <c r="K429" s="257" t="s">
        <v>206</v>
      </c>
      <c r="L429" s="262"/>
      <c r="M429" s="263" t="s">
        <v>1</v>
      </c>
      <c r="N429" s="264" t="s">
        <v>42</v>
      </c>
      <c r="O429" s="92"/>
      <c r="P429" s="229">
        <f>O429*H429</f>
        <v>0</v>
      </c>
      <c r="Q429" s="229">
        <v>0.00020000000000000001</v>
      </c>
      <c r="R429" s="229">
        <f>Q429*H429</f>
        <v>0.021354000000000001</v>
      </c>
      <c r="S429" s="229">
        <v>0</v>
      </c>
      <c r="T429" s="230">
        <f>S429*H429</f>
        <v>0</v>
      </c>
      <c r="U429" s="39"/>
      <c r="V429" s="39"/>
      <c r="W429" s="39"/>
      <c r="X429" s="39"/>
      <c r="Y429" s="39"/>
      <c r="Z429" s="39"/>
      <c r="AA429" s="39"/>
      <c r="AB429" s="39"/>
      <c r="AC429" s="39"/>
      <c r="AD429" s="39"/>
      <c r="AE429" s="39"/>
      <c r="AR429" s="231" t="s">
        <v>383</v>
      </c>
      <c r="AT429" s="231" t="s">
        <v>252</v>
      </c>
      <c r="AU429" s="231" t="s">
        <v>87</v>
      </c>
      <c r="AY429" s="18" t="s">
        <v>199</v>
      </c>
      <c r="BE429" s="232">
        <f>IF(N429="základní",J429,0)</f>
        <v>0</v>
      </c>
      <c r="BF429" s="232">
        <f>IF(N429="snížená",J429,0)</f>
        <v>0</v>
      </c>
      <c r="BG429" s="232">
        <f>IF(N429="zákl. přenesená",J429,0)</f>
        <v>0</v>
      </c>
      <c r="BH429" s="232">
        <f>IF(N429="sníž. přenesená",J429,0)</f>
        <v>0</v>
      </c>
      <c r="BI429" s="232">
        <f>IF(N429="nulová",J429,0)</f>
        <v>0</v>
      </c>
      <c r="BJ429" s="18" t="s">
        <v>85</v>
      </c>
      <c r="BK429" s="232">
        <f>ROUND(I429*H429,2)</f>
        <v>0</v>
      </c>
      <c r="BL429" s="18" t="s">
        <v>313</v>
      </c>
      <c r="BM429" s="231" t="s">
        <v>1681</v>
      </c>
    </row>
    <row r="430" s="13" customFormat="1">
      <c r="A430" s="13"/>
      <c r="B430" s="233"/>
      <c r="C430" s="234"/>
      <c r="D430" s="235" t="s">
        <v>209</v>
      </c>
      <c r="E430" s="236" t="s">
        <v>1</v>
      </c>
      <c r="F430" s="237" t="s">
        <v>217</v>
      </c>
      <c r="G430" s="234"/>
      <c r="H430" s="236" t="s">
        <v>1</v>
      </c>
      <c r="I430" s="238"/>
      <c r="J430" s="234"/>
      <c r="K430" s="234"/>
      <c r="L430" s="239"/>
      <c r="M430" s="240"/>
      <c r="N430" s="241"/>
      <c r="O430" s="241"/>
      <c r="P430" s="241"/>
      <c r="Q430" s="241"/>
      <c r="R430" s="241"/>
      <c r="S430" s="241"/>
      <c r="T430" s="242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243" t="s">
        <v>209</v>
      </c>
      <c r="AU430" s="243" t="s">
        <v>87</v>
      </c>
      <c r="AV430" s="13" t="s">
        <v>85</v>
      </c>
      <c r="AW430" s="13" t="s">
        <v>33</v>
      </c>
      <c r="AX430" s="13" t="s">
        <v>77</v>
      </c>
      <c r="AY430" s="243" t="s">
        <v>199</v>
      </c>
    </row>
    <row r="431" s="14" customFormat="1">
      <c r="A431" s="14"/>
      <c r="B431" s="244"/>
      <c r="C431" s="245"/>
      <c r="D431" s="235" t="s">
        <v>209</v>
      </c>
      <c r="E431" s="246" t="s">
        <v>1</v>
      </c>
      <c r="F431" s="247" t="s">
        <v>1682</v>
      </c>
      <c r="G431" s="245"/>
      <c r="H431" s="248">
        <v>106.77</v>
      </c>
      <c r="I431" s="249"/>
      <c r="J431" s="245"/>
      <c r="K431" s="245"/>
      <c r="L431" s="250"/>
      <c r="M431" s="251"/>
      <c r="N431" s="252"/>
      <c r="O431" s="252"/>
      <c r="P431" s="252"/>
      <c r="Q431" s="252"/>
      <c r="R431" s="252"/>
      <c r="S431" s="252"/>
      <c r="T431" s="253"/>
      <c r="U431" s="14"/>
      <c r="V431" s="14"/>
      <c r="W431" s="14"/>
      <c r="X431" s="14"/>
      <c r="Y431" s="14"/>
      <c r="Z431" s="14"/>
      <c r="AA431" s="14"/>
      <c r="AB431" s="14"/>
      <c r="AC431" s="14"/>
      <c r="AD431" s="14"/>
      <c r="AE431" s="14"/>
      <c r="AT431" s="254" t="s">
        <v>209</v>
      </c>
      <c r="AU431" s="254" t="s">
        <v>87</v>
      </c>
      <c r="AV431" s="14" t="s">
        <v>87</v>
      </c>
      <c r="AW431" s="14" t="s">
        <v>33</v>
      </c>
      <c r="AX431" s="14" t="s">
        <v>85</v>
      </c>
      <c r="AY431" s="254" t="s">
        <v>199</v>
      </c>
    </row>
    <row r="432" s="2" customFormat="1" ht="16.5" customHeight="1">
      <c r="A432" s="39"/>
      <c r="B432" s="40"/>
      <c r="C432" s="255" t="s">
        <v>750</v>
      </c>
      <c r="D432" s="255" t="s">
        <v>252</v>
      </c>
      <c r="E432" s="256" t="s">
        <v>960</v>
      </c>
      <c r="F432" s="257" t="s">
        <v>961</v>
      </c>
      <c r="G432" s="258" t="s">
        <v>242</v>
      </c>
      <c r="H432" s="259">
        <v>48.289999999999999</v>
      </c>
      <c r="I432" s="260"/>
      <c r="J432" s="261">
        <f>ROUND(I432*H432,2)</f>
        <v>0</v>
      </c>
      <c r="K432" s="257" t="s">
        <v>206</v>
      </c>
      <c r="L432" s="262"/>
      <c r="M432" s="263" t="s">
        <v>1</v>
      </c>
      <c r="N432" s="264" t="s">
        <v>42</v>
      </c>
      <c r="O432" s="92"/>
      <c r="P432" s="229">
        <f>O432*H432</f>
        <v>0</v>
      </c>
      <c r="Q432" s="229">
        <v>0.00022000000000000001</v>
      </c>
      <c r="R432" s="229">
        <f>Q432*H432</f>
        <v>0.010623800000000001</v>
      </c>
      <c r="S432" s="229">
        <v>0</v>
      </c>
      <c r="T432" s="230">
        <f>S432*H432</f>
        <v>0</v>
      </c>
      <c r="U432" s="39"/>
      <c r="V432" s="39"/>
      <c r="W432" s="39"/>
      <c r="X432" s="39"/>
      <c r="Y432" s="39"/>
      <c r="Z432" s="39"/>
      <c r="AA432" s="39"/>
      <c r="AB432" s="39"/>
      <c r="AC432" s="39"/>
      <c r="AD432" s="39"/>
      <c r="AE432" s="39"/>
      <c r="AR432" s="231" t="s">
        <v>383</v>
      </c>
      <c r="AT432" s="231" t="s">
        <v>252</v>
      </c>
      <c r="AU432" s="231" t="s">
        <v>87</v>
      </c>
      <c r="AY432" s="18" t="s">
        <v>199</v>
      </c>
      <c r="BE432" s="232">
        <f>IF(N432="základní",J432,0)</f>
        <v>0</v>
      </c>
      <c r="BF432" s="232">
        <f>IF(N432="snížená",J432,0)</f>
        <v>0</v>
      </c>
      <c r="BG432" s="232">
        <f>IF(N432="zákl. přenesená",J432,0)</f>
        <v>0</v>
      </c>
      <c r="BH432" s="232">
        <f>IF(N432="sníž. přenesená",J432,0)</f>
        <v>0</v>
      </c>
      <c r="BI432" s="232">
        <f>IF(N432="nulová",J432,0)</f>
        <v>0</v>
      </c>
      <c r="BJ432" s="18" t="s">
        <v>85</v>
      </c>
      <c r="BK432" s="232">
        <f>ROUND(I432*H432,2)</f>
        <v>0</v>
      </c>
      <c r="BL432" s="18" t="s">
        <v>313</v>
      </c>
      <c r="BM432" s="231" t="s">
        <v>1683</v>
      </c>
    </row>
    <row r="433" s="13" customFormat="1">
      <c r="A433" s="13"/>
      <c r="B433" s="233"/>
      <c r="C433" s="234"/>
      <c r="D433" s="235" t="s">
        <v>209</v>
      </c>
      <c r="E433" s="236" t="s">
        <v>1</v>
      </c>
      <c r="F433" s="237" t="s">
        <v>217</v>
      </c>
      <c r="G433" s="234"/>
      <c r="H433" s="236" t="s">
        <v>1</v>
      </c>
      <c r="I433" s="238"/>
      <c r="J433" s="234"/>
      <c r="K433" s="234"/>
      <c r="L433" s="239"/>
      <c r="M433" s="240"/>
      <c r="N433" s="241"/>
      <c r="O433" s="241"/>
      <c r="P433" s="241"/>
      <c r="Q433" s="241"/>
      <c r="R433" s="241"/>
      <c r="S433" s="241"/>
      <c r="T433" s="242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43" t="s">
        <v>209</v>
      </c>
      <c r="AU433" s="243" t="s">
        <v>87</v>
      </c>
      <c r="AV433" s="13" t="s">
        <v>85</v>
      </c>
      <c r="AW433" s="13" t="s">
        <v>33</v>
      </c>
      <c r="AX433" s="13" t="s">
        <v>77</v>
      </c>
      <c r="AY433" s="243" t="s">
        <v>199</v>
      </c>
    </row>
    <row r="434" s="14" customFormat="1">
      <c r="A434" s="14"/>
      <c r="B434" s="244"/>
      <c r="C434" s="245"/>
      <c r="D434" s="235" t="s">
        <v>209</v>
      </c>
      <c r="E434" s="246" t="s">
        <v>1</v>
      </c>
      <c r="F434" s="247" t="s">
        <v>1684</v>
      </c>
      <c r="G434" s="245"/>
      <c r="H434" s="248">
        <v>48.289999999999999</v>
      </c>
      <c r="I434" s="249"/>
      <c r="J434" s="245"/>
      <c r="K434" s="245"/>
      <c r="L434" s="250"/>
      <c r="M434" s="251"/>
      <c r="N434" s="252"/>
      <c r="O434" s="252"/>
      <c r="P434" s="252"/>
      <c r="Q434" s="252"/>
      <c r="R434" s="252"/>
      <c r="S434" s="252"/>
      <c r="T434" s="253"/>
      <c r="U434" s="14"/>
      <c r="V434" s="14"/>
      <c r="W434" s="14"/>
      <c r="X434" s="14"/>
      <c r="Y434" s="14"/>
      <c r="Z434" s="14"/>
      <c r="AA434" s="14"/>
      <c r="AB434" s="14"/>
      <c r="AC434" s="14"/>
      <c r="AD434" s="14"/>
      <c r="AE434" s="14"/>
      <c r="AT434" s="254" t="s">
        <v>209</v>
      </c>
      <c r="AU434" s="254" t="s">
        <v>87</v>
      </c>
      <c r="AV434" s="14" t="s">
        <v>87</v>
      </c>
      <c r="AW434" s="14" t="s">
        <v>33</v>
      </c>
      <c r="AX434" s="14" t="s">
        <v>85</v>
      </c>
      <c r="AY434" s="254" t="s">
        <v>199</v>
      </c>
    </row>
    <row r="435" s="2" customFormat="1" ht="24.15" customHeight="1">
      <c r="A435" s="39"/>
      <c r="B435" s="40"/>
      <c r="C435" s="220" t="s">
        <v>754</v>
      </c>
      <c r="D435" s="220" t="s">
        <v>202</v>
      </c>
      <c r="E435" s="221" t="s">
        <v>974</v>
      </c>
      <c r="F435" s="222" t="s">
        <v>975</v>
      </c>
      <c r="G435" s="223" t="s">
        <v>242</v>
      </c>
      <c r="H435" s="224">
        <v>104.676</v>
      </c>
      <c r="I435" s="225"/>
      <c r="J435" s="226">
        <f>ROUND(I435*H435,2)</f>
        <v>0</v>
      </c>
      <c r="K435" s="222" t="s">
        <v>206</v>
      </c>
      <c r="L435" s="45"/>
      <c r="M435" s="227" t="s">
        <v>1</v>
      </c>
      <c r="N435" s="228" t="s">
        <v>42</v>
      </c>
      <c r="O435" s="92"/>
      <c r="P435" s="229">
        <f>O435*H435</f>
        <v>0</v>
      </c>
      <c r="Q435" s="229">
        <v>0</v>
      </c>
      <c r="R435" s="229">
        <f>Q435*H435</f>
        <v>0</v>
      </c>
      <c r="S435" s="229">
        <v>0</v>
      </c>
      <c r="T435" s="230">
        <f>S435*H435</f>
        <v>0</v>
      </c>
      <c r="U435" s="39"/>
      <c r="V435" s="39"/>
      <c r="W435" s="39"/>
      <c r="X435" s="39"/>
      <c r="Y435" s="39"/>
      <c r="Z435" s="39"/>
      <c r="AA435" s="39"/>
      <c r="AB435" s="39"/>
      <c r="AC435" s="39"/>
      <c r="AD435" s="39"/>
      <c r="AE435" s="39"/>
      <c r="AR435" s="231" t="s">
        <v>313</v>
      </c>
      <c r="AT435" s="231" t="s">
        <v>202</v>
      </c>
      <c r="AU435" s="231" t="s">
        <v>87</v>
      </c>
      <c r="AY435" s="18" t="s">
        <v>199</v>
      </c>
      <c r="BE435" s="232">
        <f>IF(N435="základní",J435,0)</f>
        <v>0</v>
      </c>
      <c r="BF435" s="232">
        <f>IF(N435="snížená",J435,0)</f>
        <v>0</v>
      </c>
      <c r="BG435" s="232">
        <f>IF(N435="zákl. přenesená",J435,0)</f>
        <v>0</v>
      </c>
      <c r="BH435" s="232">
        <f>IF(N435="sníž. přenesená",J435,0)</f>
        <v>0</v>
      </c>
      <c r="BI435" s="232">
        <f>IF(N435="nulová",J435,0)</f>
        <v>0</v>
      </c>
      <c r="BJ435" s="18" t="s">
        <v>85</v>
      </c>
      <c r="BK435" s="232">
        <f>ROUND(I435*H435,2)</f>
        <v>0</v>
      </c>
      <c r="BL435" s="18" t="s">
        <v>313</v>
      </c>
      <c r="BM435" s="231" t="s">
        <v>1685</v>
      </c>
    </row>
    <row r="436" s="2" customFormat="1" ht="49.05" customHeight="1">
      <c r="A436" s="39"/>
      <c r="B436" s="40"/>
      <c r="C436" s="220" t="s">
        <v>758</v>
      </c>
      <c r="D436" s="220" t="s">
        <v>202</v>
      </c>
      <c r="E436" s="221" t="s">
        <v>979</v>
      </c>
      <c r="F436" s="222" t="s">
        <v>980</v>
      </c>
      <c r="G436" s="223" t="s">
        <v>308</v>
      </c>
      <c r="H436" s="224">
        <v>2.3239999999999998</v>
      </c>
      <c r="I436" s="225"/>
      <c r="J436" s="226">
        <f>ROUND(I436*H436,2)</f>
        <v>0</v>
      </c>
      <c r="K436" s="222" t="s">
        <v>206</v>
      </c>
      <c r="L436" s="45"/>
      <c r="M436" s="227" t="s">
        <v>1</v>
      </c>
      <c r="N436" s="228" t="s">
        <v>42</v>
      </c>
      <c r="O436" s="92"/>
      <c r="P436" s="229">
        <f>O436*H436</f>
        <v>0</v>
      </c>
      <c r="Q436" s="229">
        <v>0</v>
      </c>
      <c r="R436" s="229">
        <f>Q436*H436</f>
        <v>0</v>
      </c>
      <c r="S436" s="229">
        <v>0</v>
      </c>
      <c r="T436" s="230">
        <f>S436*H436</f>
        <v>0</v>
      </c>
      <c r="U436" s="39"/>
      <c r="V436" s="39"/>
      <c r="W436" s="39"/>
      <c r="X436" s="39"/>
      <c r="Y436" s="39"/>
      <c r="Z436" s="39"/>
      <c r="AA436" s="39"/>
      <c r="AB436" s="39"/>
      <c r="AC436" s="39"/>
      <c r="AD436" s="39"/>
      <c r="AE436" s="39"/>
      <c r="AR436" s="231" t="s">
        <v>313</v>
      </c>
      <c r="AT436" s="231" t="s">
        <v>202</v>
      </c>
      <c r="AU436" s="231" t="s">
        <v>87</v>
      </c>
      <c r="AY436" s="18" t="s">
        <v>199</v>
      </c>
      <c r="BE436" s="232">
        <f>IF(N436="základní",J436,0)</f>
        <v>0</v>
      </c>
      <c r="BF436" s="232">
        <f>IF(N436="snížená",J436,0)</f>
        <v>0</v>
      </c>
      <c r="BG436" s="232">
        <f>IF(N436="zákl. přenesená",J436,0)</f>
        <v>0</v>
      </c>
      <c r="BH436" s="232">
        <f>IF(N436="sníž. přenesená",J436,0)</f>
        <v>0</v>
      </c>
      <c r="BI436" s="232">
        <f>IF(N436="nulová",J436,0)</f>
        <v>0</v>
      </c>
      <c r="BJ436" s="18" t="s">
        <v>85</v>
      </c>
      <c r="BK436" s="232">
        <f>ROUND(I436*H436,2)</f>
        <v>0</v>
      </c>
      <c r="BL436" s="18" t="s">
        <v>313</v>
      </c>
      <c r="BM436" s="231" t="s">
        <v>1686</v>
      </c>
    </row>
    <row r="437" s="2" customFormat="1" ht="49.05" customHeight="1">
      <c r="A437" s="39"/>
      <c r="B437" s="40"/>
      <c r="C437" s="220" t="s">
        <v>762</v>
      </c>
      <c r="D437" s="220" t="s">
        <v>202</v>
      </c>
      <c r="E437" s="221" t="s">
        <v>983</v>
      </c>
      <c r="F437" s="222" t="s">
        <v>984</v>
      </c>
      <c r="G437" s="223" t="s">
        <v>308</v>
      </c>
      <c r="H437" s="224">
        <v>2.3239999999999998</v>
      </c>
      <c r="I437" s="225"/>
      <c r="J437" s="226">
        <f>ROUND(I437*H437,2)</f>
        <v>0</v>
      </c>
      <c r="K437" s="222" t="s">
        <v>206</v>
      </c>
      <c r="L437" s="45"/>
      <c r="M437" s="227" t="s">
        <v>1</v>
      </c>
      <c r="N437" s="228" t="s">
        <v>42</v>
      </c>
      <c r="O437" s="92"/>
      <c r="P437" s="229">
        <f>O437*H437</f>
        <v>0</v>
      </c>
      <c r="Q437" s="229">
        <v>0</v>
      </c>
      <c r="R437" s="229">
        <f>Q437*H437</f>
        <v>0</v>
      </c>
      <c r="S437" s="229">
        <v>0</v>
      </c>
      <c r="T437" s="230">
        <f>S437*H437</f>
        <v>0</v>
      </c>
      <c r="U437" s="39"/>
      <c r="V437" s="39"/>
      <c r="W437" s="39"/>
      <c r="X437" s="39"/>
      <c r="Y437" s="39"/>
      <c r="Z437" s="39"/>
      <c r="AA437" s="39"/>
      <c r="AB437" s="39"/>
      <c r="AC437" s="39"/>
      <c r="AD437" s="39"/>
      <c r="AE437" s="39"/>
      <c r="AR437" s="231" t="s">
        <v>313</v>
      </c>
      <c r="AT437" s="231" t="s">
        <v>202</v>
      </c>
      <c r="AU437" s="231" t="s">
        <v>87</v>
      </c>
      <c r="AY437" s="18" t="s">
        <v>199</v>
      </c>
      <c r="BE437" s="232">
        <f>IF(N437="základní",J437,0)</f>
        <v>0</v>
      </c>
      <c r="BF437" s="232">
        <f>IF(N437="snížená",J437,0)</f>
        <v>0</v>
      </c>
      <c r="BG437" s="232">
        <f>IF(N437="zákl. přenesená",J437,0)</f>
        <v>0</v>
      </c>
      <c r="BH437" s="232">
        <f>IF(N437="sníž. přenesená",J437,0)</f>
        <v>0</v>
      </c>
      <c r="BI437" s="232">
        <f>IF(N437="nulová",J437,0)</f>
        <v>0</v>
      </c>
      <c r="BJ437" s="18" t="s">
        <v>85</v>
      </c>
      <c r="BK437" s="232">
        <f>ROUND(I437*H437,2)</f>
        <v>0</v>
      </c>
      <c r="BL437" s="18" t="s">
        <v>313</v>
      </c>
      <c r="BM437" s="231" t="s">
        <v>1687</v>
      </c>
    </row>
    <row r="438" s="2" customFormat="1" ht="49.05" customHeight="1">
      <c r="A438" s="39"/>
      <c r="B438" s="40"/>
      <c r="C438" s="220" t="s">
        <v>770</v>
      </c>
      <c r="D438" s="220" t="s">
        <v>202</v>
      </c>
      <c r="E438" s="221" t="s">
        <v>987</v>
      </c>
      <c r="F438" s="222" t="s">
        <v>988</v>
      </c>
      <c r="G438" s="223" t="s">
        <v>308</v>
      </c>
      <c r="H438" s="224">
        <v>2.3239999999999998</v>
      </c>
      <c r="I438" s="225"/>
      <c r="J438" s="226">
        <f>ROUND(I438*H438,2)</f>
        <v>0</v>
      </c>
      <c r="K438" s="222" t="s">
        <v>206</v>
      </c>
      <c r="L438" s="45"/>
      <c r="M438" s="227" t="s">
        <v>1</v>
      </c>
      <c r="N438" s="228" t="s">
        <v>42</v>
      </c>
      <c r="O438" s="92"/>
      <c r="P438" s="229">
        <f>O438*H438</f>
        <v>0</v>
      </c>
      <c r="Q438" s="229">
        <v>0</v>
      </c>
      <c r="R438" s="229">
        <f>Q438*H438</f>
        <v>0</v>
      </c>
      <c r="S438" s="229">
        <v>0</v>
      </c>
      <c r="T438" s="230">
        <f>S438*H438</f>
        <v>0</v>
      </c>
      <c r="U438" s="39"/>
      <c r="V438" s="39"/>
      <c r="W438" s="39"/>
      <c r="X438" s="39"/>
      <c r="Y438" s="39"/>
      <c r="Z438" s="39"/>
      <c r="AA438" s="39"/>
      <c r="AB438" s="39"/>
      <c r="AC438" s="39"/>
      <c r="AD438" s="39"/>
      <c r="AE438" s="39"/>
      <c r="AR438" s="231" t="s">
        <v>313</v>
      </c>
      <c r="AT438" s="231" t="s">
        <v>202</v>
      </c>
      <c r="AU438" s="231" t="s">
        <v>87</v>
      </c>
      <c r="AY438" s="18" t="s">
        <v>199</v>
      </c>
      <c r="BE438" s="232">
        <f>IF(N438="základní",J438,0)</f>
        <v>0</v>
      </c>
      <c r="BF438" s="232">
        <f>IF(N438="snížená",J438,0)</f>
        <v>0</v>
      </c>
      <c r="BG438" s="232">
        <f>IF(N438="zákl. přenesená",J438,0)</f>
        <v>0</v>
      </c>
      <c r="BH438" s="232">
        <f>IF(N438="sníž. přenesená",J438,0)</f>
        <v>0</v>
      </c>
      <c r="BI438" s="232">
        <f>IF(N438="nulová",J438,0)</f>
        <v>0</v>
      </c>
      <c r="BJ438" s="18" t="s">
        <v>85</v>
      </c>
      <c r="BK438" s="232">
        <f>ROUND(I438*H438,2)</f>
        <v>0</v>
      </c>
      <c r="BL438" s="18" t="s">
        <v>313</v>
      </c>
      <c r="BM438" s="231" t="s">
        <v>1688</v>
      </c>
    </row>
    <row r="439" s="12" customFormat="1" ht="20.88" customHeight="1">
      <c r="A439" s="12"/>
      <c r="B439" s="204"/>
      <c r="C439" s="205"/>
      <c r="D439" s="206" t="s">
        <v>76</v>
      </c>
      <c r="E439" s="218" t="s">
        <v>990</v>
      </c>
      <c r="F439" s="218" t="s">
        <v>991</v>
      </c>
      <c r="G439" s="205"/>
      <c r="H439" s="205"/>
      <c r="I439" s="208"/>
      <c r="J439" s="219">
        <f>BK439</f>
        <v>0</v>
      </c>
      <c r="K439" s="205"/>
      <c r="L439" s="210"/>
      <c r="M439" s="211"/>
      <c r="N439" s="212"/>
      <c r="O439" s="212"/>
      <c r="P439" s="213">
        <f>SUM(P440:P481)</f>
        <v>0</v>
      </c>
      <c r="Q439" s="212"/>
      <c r="R439" s="213">
        <f>SUM(R440:R481)</f>
        <v>1.34968924</v>
      </c>
      <c r="S439" s="212"/>
      <c r="T439" s="214">
        <f>SUM(T440:T481)</f>
        <v>0.24663104</v>
      </c>
      <c r="U439" s="12"/>
      <c r="V439" s="12"/>
      <c r="W439" s="12"/>
      <c r="X439" s="12"/>
      <c r="Y439" s="12"/>
      <c r="Z439" s="12"/>
      <c r="AA439" s="12"/>
      <c r="AB439" s="12"/>
      <c r="AC439" s="12"/>
      <c r="AD439" s="12"/>
      <c r="AE439" s="12"/>
      <c r="AR439" s="215" t="s">
        <v>87</v>
      </c>
      <c r="AT439" s="216" t="s">
        <v>76</v>
      </c>
      <c r="AU439" s="216" t="s">
        <v>87</v>
      </c>
      <c r="AY439" s="215" t="s">
        <v>199</v>
      </c>
      <c r="BK439" s="217">
        <f>SUM(BK440:BK481)</f>
        <v>0</v>
      </c>
    </row>
    <row r="440" s="2" customFormat="1" ht="24.15" customHeight="1">
      <c r="A440" s="39"/>
      <c r="B440" s="40"/>
      <c r="C440" s="220" t="s">
        <v>775</v>
      </c>
      <c r="D440" s="220" t="s">
        <v>202</v>
      </c>
      <c r="E440" s="221" t="s">
        <v>993</v>
      </c>
      <c r="F440" s="222" t="s">
        <v>994</v>
      </c>
      <c r="G440" s="223" t="s">
        <v>205</v>
      </c>
      <c r="H440" s="224">
        <v>795.58399999999995</v>
      </c>
      <c r="I440" s="225"/>
      <c r="J440" s="226">
        <f>ROUND(I440*H440,2)</f>
        <v>0</v>
      </c>
      <c r="K440" s="222" t="s">
        <v>206</v>
      </c>
      <c r="L440" s="45"/>
      <c r="M440" s="227" t="s">
        <v>1</v>
      </c>
      <c r="N440" s="228" t="s">
        <v>42</v>
      </c>
      <c r="O440" s="92"/>
      <c r="P440" s="229">
        <f>O440*H440</f>
        <v>0</v>
      </c>
      <c r="Q440" s="229">
        <v>0</v>
      </c>
      <c r="R440" s="229">
        <f>Q440*H440</f>
        <v>0</v>
      </c>
      <c r="S440" s="229">
        <v>0</v>
      </c>
      <c r="T440" s="230">
        <f>S440*H440</f>
        <v>0</v>
      </c>
      <c r="U440" s="39"/>
      <c r="V440" s="39"/>
      <c r="W440" s="39"/>
      <c r="X440" s="39"/>
      <c r="Y440" s="39"/>
      <c r="Z440" s="39"/>
      <c r="AA440" s="39"/>
      <c r="AB440" s="39"/>
      <c r="AC440" s="39"/>
      <c r="AD440" s="39"/>
      <c r="AE440" s="39"/>
      <c r="AR440" s="231" t="s">
        <v>313</v>
      </c>
      <c r="AT440" s="231" t="s">
        <v>202</v>
      </c>
      <c r="AU440" s="231" t="s">
        <v>109</v>
      </c>
      <c r="AY440" s="18" t="s">
        <v>199</v>
      </c>
      <c r="BE440" s="232">
        <f>IF(N440="základní",J440,0)</f>
        <v>0</v>
      </c>
      <c r="BF440" s="232">
        <f>IF(N440="snížená",J440,0)</f>
        <v>0</v>
      </c>
      <c r="BG440" s="232">
        <f>IF(N440="zákl. přenesená",J440,0)</f>
        <v>0</v>
      </c>
      <c r="BH440" s="232">
        <f>IF(N440="sníž. přenesená",J440,0)</f>
        <v>0</v>
      </c>
      <c r="BI440" s="232">
        <f>IF(N440="nulová",J440,0)</f>
        <v>0</v>
      </c>
      <c r="BJ440" s="18" t="s">
        <v>85</v>
      </c>
      <c r="BK440" s="232">
        <f>ROUND(I440*H440,2)</f>
        <v>0</v>
      </c>
      <c r="BL440" s="18" t="s">
        <v>313</v>
      </c>
      <c r="BM440" s="231" t="s">
        <v>1689</v>
      </c>
    </row>
    <row r="441" s="13" customFormat="1">
      <c r="A441" s="13"/>
      <c r="B441" s="233"/>
      <c r="C441" s="234"/>
      <c r="D441" s="235" t="s">
        <v>209</v>
      </c>
      <c r="E441" s="236" t="s">
        <v>1</v>
      </c>
      <c r="F441" s="237" t="s">
        <v>222</v>
      </c>
      <c r="G441" s="234"/>
      <c r="H441" s="236" t="s">
        <v>1</v>
      </c>
      <c r="I441" s="238"/>
      <c r="J441" s="234"/>
      <c r="K441" s="234"/>
      <c r="L441" s="239"/>
      <c r="M441" s="240"/>
      <c r="N441" s="241"/>
      <c r="O441" s="241"/>
      <c r="P441" s="241"/>
      <c r="Q441" s="241"/>
      <c r="R441" s="241"/>
      <c r="S441" s="241"/>
      <c r="T441" s="242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243" t="s">
        <v>209</v>
      </c>
      <c r="AU441" s="243" t="s">
        <v>109</v>
      </c>
      <c r="AV441" s="13" t="s">
        <v>85</v>
      </c>
      <c r="AW441" s="13" t="s">
        <v>33</v>
      </c>
      <c r="AX441" s="13" t="s">
        <v>77</v>
      </c>
      <c r="AY441" s="243" t="s">
        <v>199</v>
      </c>
    </row>
    <row r="442" s="14" customFormat="1">
      <c r="A442" s="14"/>
      <c r="B442" s="244"/>
      <c r="C442" s="245"/>
      <c r="D442" s="235" t="s">
        <v>209</v>
      </c>
      <c r="E442" s="246" t="s">
        <v>1</v>
      </c>
      <c r="F442" s="247" t="s">
        <v>1690</v>
      </c>
      <c r="G442" s="245"/>
      <c r="H442" s="248">
        <v>78.540000000000006</v>
      </c>
      <c r="I442" s="249"/>
      <c r="J442" s="245"/>
      <c r="K442" s="245"/>
      <c r="L442" s="250"/>
      <c r="M442" s="251"/>
      <c r="N442" s="252"/>
      <c r="O442" s="252"/>
      <c r="P442" s="252"/>
      <c r="Q442" s="252"/>
      <c r="R442" s="252"/>
      <c r="S442" s="252"/>
      <c r="T442" s="253"/>
      <c r="U442" s="14"/>
      <c r="V442" s="14"/>
      <c r="W442" s="14"/>
      <c r="X442" s="14"/>
      <c r="Y442" s="14"/>
      <c r="Z442" s="14"/>
      <c r="AA442" s="14"/>
      <c r="AB442" s="14"/>
      <c r="AC442" s="14"/>
      <c r="AD442" s="14"/>
      <c r="AE442" s="14"/>
      <c r="AT442" s="254" t="s">
        <v>209</v>
      </c>
      <c r="AU442" s="254" t="s">
        <v>109</v>
      </c>
      <c r="AV442" s="14" t="s">
        <v>87</v>
      </c>
      <c r="AW442" s="14" t="s">
        <v>33</v>
      </c>
      <c r="AX442" s="14" t="s">
        <v>77</v>
      </c>
      <c r="AY442" s="254" t="s">
        <v>199</v>
      </c>
    </row>
    <row r="443" s="14" customFormat="1">
      <c r="A443" s="14"/>
      <c r="B443" s="244"/>
      <c r="C443" s="245"/>
      <c r="D443" s="235" t="s">
        <v>209</v>
      </c>
      <c r="E443" s="246" t="s">
        <v>1</v>
      </c>
      <c r="F443" s="247" t="s">
        <v>1691</v>
      </c>
      <c r="G443" s="245"/>
      <c r="H443" s="248">
        <v>43.332000000000001</v>
      </c>
      <c r="I443" s="249"/>
      <c r="J443" s="245"/>
      <c r="K443" s="245"/>
      <c r="L443" s="250"/>
      <c r="M443" s="251"/>
      <c r="N443" s="252"/>
      <c r="O443" s="252"/>
      <c r="P443" s="252"/>
      <c r="Q443" s="252"/>
      <c r="R443" s="252"/>
      <c r="S443" s="252"/>
      <c r="T443" s="253"/>
      <c r="U443" s="14"/>
      <c r="V443" s="14"/>
      <c r="W443" s="14"/>
      <c r="X443" s="14"/>
      <c r="Y443" s="14"/>
      <c r="Z443" s="14"/>
      <c r="AA443" s="14"/>
      <c r="AB443" s="14"/>
      <c r="AC443" s="14"/>
      <c r="AD443" s="14"/>
      <c r="AE443" s="14"/>
      <c r="AT443" s="254" t="s">
        <v>209</v>
      </c>
      <c r="AU443" s="254" t="s">
        <v>109</v>
      </c>
      <c r="AV443" s="14" t="s">
        <v>87</v>
      </c>
      <c r="AW443" s="14" t="s">
        <v>33</v>
      </c>
      <c r="AX443" s="14" t="s">
        <v>77</v>
      </c>
      <c r="AY443" s="254" t="s">
        <v>199</v>
      </c>
    </row>
    <row r="444" s="14" customFormat="1">
      <c r="A444" s="14"/>
      <c r="B444" s="244"/>
      <c r="C444" s="245"/>
      <c r="D444" s="235" t="s">
        <v>209</v>
      </c>
      <c r="E444" s="246" t="s">
        <v>1</v>
      </c>
      <c r="F444" s="247" t="s">
        <v>1692</v>
      </c>
      <c r="G444" s="245"/>
      <c r="H444" s="248">
        <v>109.09</v>
      </c>
      <c r="I444" s="249"/>
      <c r="J444" s="245"/>
      <c r="K444" s="245"/>
      <c r="L444" s="250"/>
      <c r="M444" s="251"/>
      <c r="N444" s="252"/>
      <c r="O444" s="252"/>
      <c r="P444" s="252"/>
      <c r="Q444" s="252"/>
      <c r="R444" s="252"/>
      <c r="S444" s="252"/>
      <c r="T444" s="253"/>
      <c r="U444" s="14"/>
      <c r="V444" s="14"/>
      <c r="W444" s="14"/>
      <c r="X444" s="14"/>
      <c r="Y444" s="14"/>
      <c r="Z444" s="14"/>
      <c r="AA444" s="14"/>
      <c r="AB444" s="14"/>
      <c r="AC444" s="14"/>
      <c r="AD444" s="14"/>
      <c r="AE444" s="14"/>
      <c r="AT444" s="254" t="s">
        <v>209</v>
      </c>
      <c r="AU444" s="254" t="s">
        <v>109</v>
      </c>
      <c r="AV444" s="14" t="s">
        <v>87</v>
      </c>
      <c r="AW444" s="14" t="s">
        <v>33</v>
      </c>
      <c r="AX444" s="14" t="s">
        <v>77</v>
      </c>
      <c r="AY444" s="254" t="s">
        <v>199</v>
      </c>
    </row>
    <row r="445" s="14" customFormat="1">
      <c r="A445" s="14"/>
      <c r="B445" s="244"/>
      <c r="C445" s="245"/>
      <c r="D445" s="235" t="s">
        <v>209</v>
      </c>
      <c r="E445" s="246" t="s">
        <v>1</v>
      </c>
      <c r="F445" s="247" t="s">
        <v>1693</v>
      </c>
      <c r="G445" s="245"/>
      <c r="H445" s="248">
        <v>155.97</v>
      </c>
      <c r="I445" s="249"/>
      <c r="J445" s="245"/>
      <c r="K445" s="245"/>
      <c r="L445" s="250"/>
      <c r="M445" s="251"/>
      <c r="N445" s="252"/>
      <c r="O445" s="252"/>
      <c r="P445" s="252"/>
      <c r="Q445" s="252"/>
      <c r="R445" s="252"/>
      <c r="S445" s="252"/>
      <c r="T445" s="253"/>
      <c r="U445" s="14"/>
      <c r="V445" s="14"/>
      <c r="W445" s="14"/>
      <c r="X445" s="14"/>
      <c r="Y445" s="14"/>
      <c r="Z445" s="14"/>
      <c r="AA445" s="14"/>
      <c r="AB445" s="14"/>
      <c r="AC445" s="14"/>
      <c r="AD445" s="14"/>
      <c r="AE445" s="14"/>
      <c r="AT445" s="254" t="s">
        <v>209</v>
      </c>
      <c r="AU445" s="254" t="s">
        <v>109</v>
      </c>
      <c r="AV445" s="14" t="s">
        <v>87</v>
      </c>
      <c r="AW445" s="14" t="s">
        <v>33</v>
      </c>
      <c r="AX445" s="14" t="s">
        <v>77</v>
      </c>
      <c r="AY445" s="254" t="s">
        <v>199</v>
      </c>
    </row>
    <row r="446" s="14" customFormat="1">
      <c r="A446" s="14"/>
      <c r="B446" s="244"/>
      <c r="C446" s="245"/>
      <c r="D446" s="235" t="s">
        <v>209</v>
      </c>
      <c r="E446" s="246" t="s">
        <v>1</v>
      </c>
      <c r="F446" s="247" t="s">
        <v>1694</v>
      </c>
      <c r="G446" s="245"/>
      <c r="H446" s="248">
        <v>154.43000000000001</v>
      </c>
      <c r="I446" s="249"/>
      <c r="J446" s="245"/>
      <c r="K446" s="245"/>
      <c r="L446" s="250"/>
      <c r="M446" s="251"/>
      <c r="N446" s="252"/>
      <c r="O446" s="252"/>
      <c r="P446" s="252"/>
      <c r="Q446" s="252"/>
      <c r="R446" s="252"/>
      <c r="S446" s="252"/>
      <c r="T446" s="253"/>
      <c r="U446" s="14"/>
      <c r="V446" s="14"/>
      <c r="W446" s="14"/>
      <c r="X446" s="14"/>
      <c r="Y446" s="14"/>
      <c r="Z446" s="14"/>
      <c r="AA446" s="14"/>
      <c r="AB446" s="14"/>
      <c r="AC446" s="14"/>
      <c r="AD446" s="14"/>
      <c r="AE446" s="14"/>
      <c r="AT446" s="254" t="s">
        <v>209</v>
      </c>
      <c r="AU446" s="254" t="s">
        <v>109</v>
      </c>
      <c r="AV446" s="14" t="s">
        <v>87</v>
      </c>
      <c r="AW446" s="14" t="s">
        <v>33</v>
      </c>
      <c r="AX446" s="14" t="s">
        <v>77</v>
      </c>
      <c r="AY446" s="254" t="s">
        <v>199</v>
      </c>
    </row>
    <row r="447" s="14" customFormat="1">
      <c r="A447" s="14"/>
      <c r="B447" s="244"/>
      <c r="C447" s="245"/>
      <c r="D447" s="235" t="s">
        <v>209</v>
      </c>
      <c r="E447" s="246" t="s">
        <v>1</v>
      </c>
      <c r="F447" s="247" t="s">
        <v>1695</v>
      </c>
      <c r="G447" s="245"/>
      <c r="H447" s="248">
        <v>148.398</v>
      </c>
      <c r="I447" s="249"/>
      <c r="J447" s="245"/>
      <c r="K447" s="245"/>
      <c r="L447" s="250"/>
      <c r="M447" s="251"/>
      <c r="N447" s="252"/>
      <c r="O447" s="252"/>
      <c r="P447" s="252"/>
      <c r="Q447" s="252"/>
      <c r="R447" s="252"/>
      <c r="S447" s="252"/>
      <c r="T447" s="253"/>
      <c r="U447" s="14"/>
      <c r="V447" s="14"/>
      <c r="W447" s="14"/>
      <c r="X447" s="14"/>
      <c r="Y447" s="14"/>
      <c r="Z447" s="14"/>
      <c r="AA447" s="14"/>
      <c r="AB447" s="14"/>
      <c r="AC447" s="14"/>
      <c r="AD447" s="14"/>
      <c r="AE447" s="14"/>
      <c r="AT447" s="254" t="s">
        <v>209</v>
      </c>
      <c r="AU447" s="254" t="s">
        <v>109</v>
      </c>
      <c r="AV447" s="14" t="s">
        <v>87</v>
      </c>
      <c r="AW447" s="14" t="s">
        <v>33</v>
      </c>
      <c r="AX447" s="14" t="s">
        <v>77</v>
      </c>
      <c r="AY447" s="254" t="s">
        <v>199</v>
      </c>
    </row>
    <row r="448" s="14" customFormat="1">
      <c r="A448" s="14"/>
      <c r="B448" s="244"/>
      <c r="C448" s="245"/>
      <c r="D448" s="235" t="s">
        <v>209</v>
      </c>
      <c r="E448" s="246" t="s">
        <v>1</v>
      </c>
      <c r="F448" s="247" t="s">
        <v>1696</v>
      </c>
      <c r="G448" s="245"/>
      <c r="H448" s="248">
        <v>105.824</v>
      </c>
      <c r="I448" s="249"/>
      <c r="J448" s="245"/>
      <c r="K448" s="245"/>
      <c r="L448" s="250"/>
      <c r="M448" s="251"/>
      <c r="N448" s="252"/>
      <c r="O448" s="252"/>
      <c r="P448" s="252"/>
      <c r="Q448" s="252"/>
      <c r="R448" s="252"/>
      <c r="S448" s="252"/>
      <c r="T448" s="253"/>
      <c r="U448" s="14"/>
      <c r="V448" s="14"/>
      <c r="W448" s="14"/>
      <c r="X448" s="14"/>
      <c r="Y448" s="14"/>
      <c r="Z448" s="14"/>
      <c r="AA448" s="14"/>
      <c r="AB448" s="14"/>
      <c r="AC448" s="14"/>
      <c r="AD448" s="14"/>
      <c r="AE448" s="14"/>
      <c r="AT448" s="254" t="s">
        <v>209</v>
      </c>
      <c r="AU448" s="254" t="s">
        <v>109</v>
      </c>
      <c r="AV448" s="14" t="s">
        <v>87</v>
      </c>
      <c r="AW448" s="14" t="s">
        <v>33</v>
      </c>
      <c r="AX448" s="14" t="s">
        <v>77</v>
      </c>
      <c r="AY448" s="254" t="s">
        <v>199</v>
      </c>
    </row>
    <row r="449" s="14" customFormat="1">
      <c r="A449" s="14"/>
      <c r="B449" s="244"/>
      <c r="C449" s="245"/>
      <c r="D449" s="235" t="s">
        <v>209</v>
      </c>
      <c r="E449" s="246" t="s">
        <v>1</v>
      </c>
      <c r="F449" s="247" t="s">
        <v>149</v>
      </c>
      <c r="G449" s="245"/>
      <c r="H449" s="248">
        <v>795.58399999999995</v>
      </c>
      <c r="I449" s="249"/>
      <c r="J449" s="245"/>
      <c r="K449" s="245"/>
      <c r="L449" s="250"/>
      <c r="M449" s="251"/>
      <c r="N449" s="252"/>
      <c r="O449" s="252"/>
      <c r="P449" s="252"/>
      <c r="Q449" s="252"/>
      <c r="R449" s="252"/>
      <c r="S449" s="252"/>
      <c r="T449" s="253"/>
      <c r="U449" s="14"/>
      <c r="V449" s="14"/>
      <c r="W449" s="14"/>
      <c r="X449" s="14"/>
      <c r="Y449" s="14"/>
      <c r="Z449" s="14"/>
      <c r="AA449" s="14"/>
      <c r="AB449" s="14"/>
      <c r="AC449" s="14"/>
      <c r="AD449" s="14"/>
      <c r="AE449" s="14"/>
      <c r="AT449" s="254" t="s">
        <v>209</v>
      </c>
      <c r="AU449" s="254" t="s">
        <v>109</v>
      </c>
      <c r="AV449" s="14" t="s">
        <v>87</v>
      </c>
      <c r="AW449" s="14" t="s">
        <v>33</v>
      </c>
      <c r="AX449" s="14" t="s">
        <v>85</v>
      </c>
      <c r="AY449" s="254" t="s">
        <v>199</v>
      </c>
    </row>
    <row r="450" s="2" customFormat="1" ht="24.15" customHeight="1">
      <c r="A450" s="39"/>
      <c r="B450" s="40"/>
      <c r="C450" s="220" t="s">
        <v>779</v>
      </c>
      <c r="D450" s="220" t="s">
        <v>202</v>
      </c>
      <c r="E450" s="221" t="s">
        <v>1018</v>
      </c>
      <c r="F450" s="222" t="s">
        <v>1019</v>
      </c>
      <c r="G450" s="223" t="s">
        <v>205</v>
      </c>
      <c r="H450" s="224">
        <v>795.58399999999995</v>
      </c>
      <c r="I450" s="225"/>
      <c r="J450" s="226">
        <f>ROUND(I450*H450,2)</f>
        <v>0</v>
      </c>
      <c r="K450" s="222" t="s">
        <v>206</v>
      </c>
      <c r="L450" s="45"/>
      <c r="M450" s="227" t="s">
        <v>1</v>
      </c>
      <c r="N450" s="228" t="s">
        <v>42</v>
      </c>
      <c r="O450" s="92"/>
      <c r="P450" s="229">
        <f>O450*H450</f>
        <v>0</v>
      </c>
      <c r="Q450" s="229">
        <v>0.001</v>
      </c>
      <c r="R450" s="229">
        <f>Q450*H450</f>
        <v>0.79558399999999996</v>
      </c>
      <c r="S450" s="229">
        <v>0.00031</v>
      </c>
      <c r="T450" s="230">
        <f>S450*H450</f>
        <v>0.24663104</v>
      </c>
      <c r="U450" s="39"/>
      <c r="V450" s="39"/>
      <c r="W450" s="39"/>
      <c r="X450" s="39"/>
      <c r="Y450" s="39"/>
      <c r="Z450" s="39"/>
      <c r="AA450" s="39"/>
      <c r="AB450" s="39"/>
      <c r="AC450" s="39"/>
      <c r="AD450" s="39"/>
      <c r="AE450" s="39"/>
      <c r="AR450" s="231" t="s">
        <v>313</v>
      </c>
      <c r="AT450" s="231" t="s">
        <v>202</v>
      </c>
      <c r="AU450" s="231" t="s">
        <v>109</v>
      </c>
      <c r="AY450" s="18" t="s">
        <v>199</v>
      </c>
      <c r="BE450" s="232">
        <f>IF(N450="základní",J450,0)</f>
        <v>0</v>
      </c>
      <c r="BF450" s="232">
        <f>IF(N450="snížená",J450,0)</f>
        <v>0</v>
      </c>
      <c r="BG450" s="232">
        <f>IF(N450="zákl. přenesená",J450,0)</f>
        <v>0</v>
      </c>
      <c r="BH450" s="232">
        <f>IF(N450="sníž. přenesená",J450,0)</f>
        <v>0</v>
      </c>
      <c r="BI450" s="232">
        <f>IF(N450="nulová",J450,0)</f>
        <v>0</v>
      </c>
      <c r="BJ450" s="18" t="s">
        <v>85</v>
      </c>
      <c r="BK450" s="232">
        <f>ROUND(I450*H450,2)</f>
        <v>0</v>
      </c>
      <c r="BL450" s="18" t="s">
        <v>313</v>
      </c>
      <c r="BM450" s="231" t="s">
        <v>1697</v>
      </c>
    </row>
    <row r="451" s="2" customFormat="1" ht="37.8" customHeight="1">
      <c r="A451" s="39"/>
      <c r="B451" s="40"/>
      <c r="C451" s="220" t="s">
        <v>837</v>
      </c>
      <c r="D451" s="220" t="s">
        <v>202</v>
      </c>
      <c r="E451" s="221" t="s">
        <v>1024</v>
      </c>
      <c r="F451" s="222" t="s">
        <v>1025</v>
      </c>
      <c r="G451" s="223" t="s">
        <v>248</v>
      </c>
      <c r="H451" s="224">
        <v>140</v>
      </c>
      <c r="I451" s="225"/>
      <c r="J451" s="226">
        <f>ROUND(I451*H451,2)</f>
        <v>0</v>
      </c>
      <c r="K451" s="222" t="s">
        <v>206</v>
      </c>
      <c r="L451" s="45"/>
      <c r="M451" s="227" t="s">
        <v>1</v>
      </c>
      <c r="N451" s="228" t="s">
        <v>42</v>
      </c>
      <c r="O451" s="92"/>
      <c r="P451" s="229">
        <f>O451*H451</f>
        <v>0</v>
      </c>
      <c r="Q451" s="229">
        <v>0.0011999999999999999</v>
      </c>
      <c r="R451" s="229">
        <f>Q451*H451</f>
        <v>0.16799999999999998</v>
      </c>
      <c r="S451" s="229">
        <v>0</v>
      </c>
      <c r="T451" s="230">
        <f>S451*H451</f>
        <v>0</v>
      </c>
      <c r="U451" s="39"/>
      <c r="V451" s="39"/>
      <c r="W451" s="39"/>
      <c r="X451" s="39"/>
      <c r="Y451" s="39"/>
      <c r="Z451" s="39"/>
      <c r="AA451" s="39"/>
      <c r="AB451" s="39"/>
      <c r="AC451" s="39"/>
      <c r="AD451" s="39"/>
      <c r="AE451" s="39"/>
      <c r="AR451" s="231" t="s">
        <v>313</v>
      </c>
      <c r="AT451" s="231" t="s">
        <v>202</v>
      </c>
      <c r="AU451" s="231" t="s">
        <v>109</v>
      </c>
      <c r="AY451" s="18" t="s">
        <v>199</v>
      </c>
      <c r="BE451" s="232">
        <f>IF(N451="základní",J451,0)</f>
        <v>0</v>
      </c>
      <c r="BF451" s="232">
        <f>IF(N451="snížená",J451,0)</f>
        <v>0</v>
      </c>
      <c r="BG451" s="232">
        <f>IF(N451="zákl. přenesená",J451,0)</f>
        <v>0</v>
      </c>
      <c r="BH451" s="232">
        <f>IF(N451="sníž. přenesená",J451,0)</f>
        <v>0</v>
      </c>
      <c r="BI451" s="232">
        <f>IF(N451="nulová",J451,0)</f>
        <v>0</v>
      </c>
      <c r="BJ451" s="18" t="s">
        <v>85</v>
      </c>
      <c r="BK451" s="232">
        <f>ROUND(I451*H451,2)</f>
        <v>0</v>
      </c>
      <c r="BL451" s="18" t="s">
        <v>313</v>
      </c>
      <c r="BM451" s="231" t="s">
        <v>1698</v>
      </c>
    </row>
    <row r="452" s="13" customFormat="1">
      <c r="A452" s="13"/>
      <c r="B452" s="233"/>
      <c r="C452" s="234"/>
      <c r="D452" s="235" t="s">
        <v>209</v>
      </c>
      <c r="E452" s="236" t="s">
        <v>1</v>
      </c>
      <c r="F452" s="237" t="s">
        <v>1027</v>
      </c>
      <c r="G452" s="234"/>
      <c r="H452" s="236" t="s">
        <v>1</v>
      </c>
      <c r="I452" s="238"/>
      <c r="J452" s="234"/>
      <c r="K452" s="234"/>
      <c r="L452" s="239"/>
      <c r="M452" s="240"/>
      <c r="N452" s="241"/>
      <c r="O452" s="241"/>
      <c r="P452" s="241"/>
      <c r="Q452" s="241"/>
      <c r="R452" s="241"/>
      <c r="S452" s="241"/>
      <c r="T452" s="242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243" t="s">
        <v>209</v>
      </c>
      <c r="AU452" s="243" t="s">
        <v>109</v>
      </c>
      <c r="AV452" s="13" t="s">
        <v>85</v>
      </c>
      <c r="AW452" s="13" t="s">
        <v>33</v>
      </c>
      <c r="AX452" s="13" t="s">
        <v>77</v>
      </c>
      <c r="AY452" s="243" t="s">
        <v>199</v>
      </c>
    </row>
    <row r="453" s="14" customFormat="1">
      <c r="A453" s="14"/>
      <c r="B453" s="244"/>
      <c r="C453" s="245"/>
      <c r="D453" s="235" t="s">
        <v>209</v>
      </c>
      <c r="E453" s="246" t="s">
        <v>1</v>
      </c>
      <c r="F453" s="247" t="s">
        <v>1699</v>
      </c>
      <c r="G453" s="245"/>
      <c r="H453" s="248">
        <v>140</v>
      </c>
      <c r="I453" s="249"/>
      <c r="J453" s="245"/>
      <c r="K453" s="245"/>
      <c r="L453" s="250"/>
      <c r="M453" s="251"/>
      <c r="N453" s="252"/>
      <c r="O453" s="252"/>
      <c r="P453" s="252"/>
      <c r="Q453" s="252"/>
      <c r="R453" s="252"/>
      <c r="S453" s="252"/>
      <c r="T453" s="253"/>
      <c r="U453" s="14"/>
      <c r="V453" s="14"/>
      <c r="W453" s="14"/>
      <c r="X453" s="14"/>
      <c r="Y453" s="14"/>
      <c r="Z453" s="14"/>
      <c r="AA453" s="14"/>
      <c r="AB453" s="14"/>
      <c r="AC453" s="14"/>
      <c r="AD453" s="14"/>
      <c r="AE453" s="14"/>
      <c r="AT453" s="254" t="s">
        <v>209</v>
      </c>
      <c r="AU453" s="254" t="s">
        <v>109</v>
      </c>
      <c r="AV453" s="14" t="s">
        <v>87</v>
      </c>
      <c r="AW453" s="14" t="s">
        <v>33</v>
      </c>
      <c r="AX453" s="14" t="s">
        <v>85</v>
      </c>
      <c r="AY453" s="254" t="s">
        <v>199</v>
      </c>
    </row>
    <row r="454" s="2" customFormat="1" ht="37.8" customHeight="1">
      <c r="A454" s="39"/>
      <c r="B454" s="40"/>
      <c r="C454" s="220" t="s">
        <v>854</v>
      </c>
      <c r="D454" s="220" t="s">
        <v>202</v>
      </c>
      <c r="E454" s="221" t="s">
        <v>1030</v>
      </c>
      <c r="F454" s="222" t="s">
        <v>1031</v>
      </c>
      <c r="G454" s="223" t="s">
        <v>205</v>
      </c>
      <c r="H454" s="224">
        <v>795.58399999999995</v>
      </c>
      <c r="I454" s="225"/>
      <c r="J454" s="226">
        <f>ROUND(I454*H454,2)</f>
        <v>0</v>
      </c>
      <c r="K454" s="222" t="s">
        <v>206</v>
      </c>
      <c r="L454" s="45"/>
      <c r="M454" s="227" t="s">
        <v>1</v>
      </c>
      <c r="N454" s="228" t="s">
        <v>42</v>
      </c>
      <c r="O454" s="92"/>
      <c r="P454" s="229">
        <f>O454*H454</f>
        <v>0</v>
      </c>
      <c r="Q454" s="229">
        <v>0.00020000000000000001</v>
      </c>
      <c r="R454" s="229">
        <f>Q454*H454</f>
        <v>0.1591168</v>
      </c>
      <c r="S454" s="229">
        <v>0</v>
      </c>
      <c r="T454" s="230">
        <f>S454*H454</f>
        <v>0</v>
      </c>
      <c r="U454" s="39"/>
      <c r="V454" s="39"/>
      <c r="W454" s="39"/>
      <c r="X454" s="39"/>
      <c r="Y454" s="39"/>
      <c r="Z454" s="39"/>
      <c r="AA454" s="39"/>
      <c r="AB454" s="39"/>
      <c r="AC454" s="39"/>
      <c r="AD454" s="39"/>
      <c r="AE454" s="39"/>
      <c r="AR454" s="231" t="s">
        <v>313</v>
      </c>
      <c r="AT454" s="231" t="s">
        <v>202</v>
      </c>
      <c r="AU454" s="231" t="s">
        <v>109</v>
      </c>
      <c r="AY454" s="18" t="s">
        <v>199</v>
      </c>
      <c r="BE454" s="232">
        <f>IF(N454="základní",J454,0)</f>
        <v>0</v>
      </c>
      <c r="BF454" s="232">
        <f>IF(N454="snížená",J454,0)</f>
        <v>0</v>
      </c>
      <c r="BG454" s="232">
        <f>IF(N454="zákl. přenesená",J454,0)</f>
        <v>0</v>
      </c>
      <c r="BH454" s="232">
        <f>IF(N454="sníž. přenesená",J454,0)</f>
        <v>0</v>
      </c>
      <c r="BI454" s="232">
        <f>IF(N454="nulová",J454,0)</f>
        <v>0</v>
      </c>
      <c r="BJ454" s="18" t="s">
        <v>85</v>
      </c>
      <c r="BK454" s="232">
        <f>ROUND(I454*H454,2)</f>
        <v>0</v>
      </c>
      <c r="BL454" s="18" t="s">
        <v>313</v>
      </c>
      <c r="BM454" s="231" t="s">
        <v>1700</v>
      </c>
    </row>
    <row r="455" s="2" customFormat="1" ht="44.25" customHeight="1">
      <c r="A455" s="39"/>
      <c r="B455" s="40"/>
      <c r="C455" s="220" t="s">
        <v>766</v>
      </c>
      <c r="D455" s="220" t="s">
        <v>202</v>
      </c>
      <c r="E455" s="221" t="s">
        <v>1034</v>
      </c>
      <c r="F455" s="222" t="s">
        <v>1035</v>
      </c>
      <c r="G455" s="223" t="s">
        <v>205</v>
      </c>
      <c r="H455" s="224">
        <v>795.58399999999995</v>
      </c>
      <c r="I455" s="225"/>
      <c r="J455" s="226">
        <f>ROUND(I455*H455,2)</f>
        <v>0</v>
      </c>
      <c r="K455" s="222" t="s">
        <v>206</v>
      </c>
      <c r="L455" s="45"/>
      <c r="M455" s="227" t="s">
        <v>1</v>
      </c>
      <c r="N455" s="228" t="s">
        <v>42</v>
      </c>
      <c r="O455" s="92"/>
      <c r="P455" s="229">
        <f>O455*H455</f>
        <v>0</v>
      </c>
      <c r="Q455" s="229">
        <v>0.00027999999999999998</v>
      </c>
      <c r="R455" s="229">
        <f>Q455*H455</f>
        <v>0.22276351999999997</v>
      </c>
      <c r="S455" s="229">
        <v>0</v>
      </c>
      <c r="T455" s="230">
        <f>S455*H455</f>
        <v>0</v>
      </c>
      <c r="U455" s="39"/>
      <c r="V455" s="39"/>
      <c r="W455" s="39"/>
      <c r="X455" s="39"/>
      <c r="Y455" s="39"/>
      <c r="Z455" s="39"/>
      <c r="AA455" s="39"/>
      <c r="AB455" s="39"/>
      <c r="AC455" s="39"/>
      <c r="AD455" s="39"/>
      <c r="AE455" s="39"/>
      <c r="AR455" s="231" t="s">
        <v>313</v>
      </c>
      <c r="AT455" s="231" t="s">
        <v>202</v>
      </c>
      <c r="AU455" s="231" t="s">
        <v>109</v>
      </c>
      <c r="AY455" s="18" t="s">
        <v>199</v>
      </c>
      <c r="BE455" s="232">
        <f>IF(N455="základní",J455,0)</f>
        <v>0</v>
      </c>
      <c r="BF455" s="232">
        <f>IF(N455="snížená",J455,0)</f>
        <v>0</v>
      </c>
      <c r="BG455" s="232">
        <f>IF(N455="zákl. přenesená",J455,0)</f>
        <v>0</v>
      </c>
      <c r="BH455" s="232">
        <f>IF(N455="sníž. přenesená",J455,0)</f>
        <v>0</v>
      </c>
      <c r="BI455" s="232">
        <f>IF(N455="nulová",J455,0)</f>
        <v>0</v>
      </c>
      <c r="BJ455" s="18" t="s">
        <v>85</v>
      </c>
      <c r="BK455" s="232">
        <f>ROUND(I455*H455,2)</f>
        <v>0</v>
      </c>
      <c r="BL455" s="18" t="s">
        <v>313</v>
      </c>
      <c r="BM455" s="231" t="s">
        <v>1701</v>
      </c>
    </row>
    <row r="456" s="13" customFormat="1">
      <c r="A456" s="13"/>
      <c r="B456" s="233"/>
      <c r="C456" s="234"/>
      <c r="D456" s="235" t="s">
        <v>209</v>
      </c>
      <c r="E456" s="236" t="s">
        <v>1</v>
      </c>
      <c r="F456" s="237" t="s">
        <v>222</v>
      </c>
      <c r="G456" s="234"/>
      <c r="H456" s="236" t="s">
        <v>1</v>
      </c>
      <c r="I456" s="238"/>
      <c r="J456" s="234"/>
      <c r="K456" s="234"/>
      <c r="L456" s="239"/>
      <c r="M456" s="240"/>
      <c r="N456" s="241"/>
      <c r="O456" s="241"/>
      <c r="P456" s="241"/>
      <c r="Q456" s="241"/>
      <c r="R456" s="241"/>
      <c r="S456" s="241"/>
      <c r="T456" s="242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T456" s="243" t="s">
        <v>209</v>
      </c>
      <c r="AU456" s="243" t="s">
        <v>109</v>
      </c>
      <c r="AV456" s="13" t="s">
        <v>85</v>
      </c>
      <c r="AW456" s="13" t="s">
        <v>33</v>
      </c>
      <c r="AX456" s="13" t="s">
        <v>77</v>
      </c>
      <c r="AY456" s="243" t="s">
        <v>199</v>
      </c>
    </row>
    <row r="457" s="13" customFormat="1">
      <c r="A457" s="13"/>
      <c r="B457" s="233"/>
      <c r="C457" s="234"/>
      <c r="D457" s="235" t="s">
        <v>209</v>
      </c>
      <c r="E457" s="236" t="s">
        <v>1</v>
      </c>
      <c r="F457" s="237" t="s">
        <v>1702</v>
      </c>
      <c r="G457" s="234"/>
      <c r="H457" s="236" t="s">
        <v>1</v>
      </c>
      <c r="I457" s="238"/>
      <c r="J457" s="234"/>
      <c r="K457" s="234"/>
      <c r="L457" s="239"/>
      <c r="M457" s="240"/>
      <c r="N457" s="241"/>
      <c r="O457" s="241"/>
      <c r="P457" s="241"/>
      <c r="Q457" s="241"/>
      <c r="R457" s="241"/>
      <c r="S457" s="241"/>
      <c r="T457" s="242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243" t="s">
        <v>209</v>
      </c>
      <c r="AU457" s="243" t="s">
        <v>109</v>
      </c>
      <c r="AV457" s="13" t="s">
        <v>85</v>
      </c>
      <c r="AW457" s="13" t="s">
        <v>33</v>
      </c>
      <c r="AX457" s="13" t="s">
        <v>77</v>
      </c>
      <c r="AY457" s="243" t="s">
        <v>199</v>
      </c>
    </row>
    <row r="458" s="14" customFormat="1">
      <c r="A458" s="14"/>
      <c r="B458" s="244"/>
      <c r="C458" s="245"/>
      <c r="D458" s="235" t="s">
        <v>209</v>
      </c>
      <c r="E458" s="246" t="s">
        <v>1</v>
      </c>
      <c r="F458" s="247" t="s">
        <v>1703</v>
      </c>
      <c r="G458" s="245"/>
      <c r="H458" s="248">
        <v>78.540000000000006</v>
      </c>
      <c r="I458" s="249"/>
      <c r="J458" s="245"/>
      <c r="K458" s="245"/>
      <c r="L458" s="250"/>
      <c r="M458" s="251"/>
      <c r="N458" s="252"/>
      <c r="O458" s="252"/>
      <c r="P458" s="252"/>
      <c r="Q458" s="252"/>
      <c r="R458" s="252"/>
      <c r="S458" s="252"/>
      <c r="T458" s="253"/>
      <c r="U458" s="14"/>
      <c r="V458" s="14"/>
      <c r="W458" s="14"/>
      <c r="X458" s="14"/>
      <c r="Y458" s="14"/>
      <c r="Z458" s="14"/>
      <c r="AA458" s="14"/>
      <c r="AB458" s="14"/>
      <c r="AC458" s="14"/>
      <c r="AD458" s="14"/>
      <c r="AE458" s="14"/>
      <c r="AT458" s="254" t="s">
        <v>209</v>
      </c>
      <c r="AU458" s="254" t="s">
        <v>109</v>
      </c>
      <c r="AV458" s="14" t="s">
        <v>87</v>
      </c>
      <c r="AW458" s="14" t="s">
        <v>33</v>
      </c>
      <c r="AX458" s="14" t="s">
        <v>77</v>
      </c>
      <c r="AY458" s="254" t="s">
        <v>199</v>
      </c>
    </row>
    <row r="459" s="14" customFormat="1">
      <c r="A459" s="14"/>
      <c r="B459" s="244"/>
      <c r="C459" s="245"/>
      <c r="D459" s="235" t="s">
        <v>209</v>
      </c>
      <c r="E459" s="246" t="s">
        <v>1</v>
      </c>
      <c r="F459" s="247" t="s">
        <v>1704</v>
      </c>
      <c r="G459" s="245"/>
      <c r="H459" s="248">
        <v>43.332000000000001</v>
      </c>
      <c r="I459" s="249"/>
      <c r="J459" s="245"/>
      <c r="K459" s="245"/>
      <c r="L459" s="250"/>
      <c r="M459" s="251"/>
      <c r="N459" s="252"/>
      <c r="O459" s="252"/>
      <c r="P459" s="252"/>
      <c r="Q459" s="252"/>
      <c r="R459" s="252"/>
      <c r="S459" s="252"/>
      <c r="T459" s="253"/>
      <c r="U459" s="14"/>
      <c r="V459" s="14"/>
      <c r="W459" s="14"/>
      <c r="X459" s="14"/>
      <c r="Y459" s="14"/>
      <c r="Z459" s="14"/>
      <c r="AA459" s="14"/>
      <c r="AB459" s="14"/>
      <c r="AC459" s="14"/>
      <c r="AD459" s="14"/>
      <c r="AE459" s="14"/>
      <c r="AT459" s="254" t="s">
        <v>209</v>
      </c>
      <c r="AU459" s="254" t="s">
        <v>109</v>
      </c>
      <c r="AV459" s="14" t="s">
        <v>87</v>
      </c>
      <c r="AW459" s="14" t="s">
        <v>33</v>
      </c>
      <c r="AX459" s="14" t="s">
        <v>77</v>
      </c>
      <c r="AY459" s="254" t="s">
        <v>199</v>
      </c>
    </row>
    <row r="460" s="14" customFormat="1">
      <c r="A460" s="14"/>
      <c r="B460" s="244"/>
      <c r="C460" s="245"/>
      <c r="D460" s="235" t="s">
        <v>209</v>
      </c>
      <c r="E460" s="246" t="s">
        <v>1</v>
      </c>
      <c r="F460" s="247" t="s">
        <v>1705</v>
      </c>
      <c r="G460" s="245"/>
      <c r="H460" s="248">
        <v>109.09</v>
      </c>
      <c r="I460" s="249"/>
      <c r="J460" s="245"/>
      <c r="K460" s="245"/>
      <c r="L460" s="250"/>
      <c r="M460" s="251"/>
      <c r="N460" s="252"/>
      <c r="O460" s="252"/>
      <c r="P460" s="252"/>
      <c r="Q460" s="252"/>
      <c r="R460" s="252"/>
      <c r="S460" s="252"/>
      <c r="T460" s="253"/>
      <c r="U460" s="14"/>
      <c r="V460" s="14"/>
      <c r="W460" s="14"/>
      <c r="X460" s="14"/>
      <c r="Y460" s="14"/>
      <c r="Z460" s="14"/>
      <c r="AA460" s="14"/>
      <c r="AB460" s="14"/>
      <c r="AC460" s="14"/>
      <c r="AD460" s="14"/>
      <c r="AE460" s="14"/>
      <c r="AT460" s="254" t="s">
        <v>209</v>
      </c>
      <c r="AU460" s="254" t="s">
        <v>109</v>
      </c>
      <c r="AV460" s="14" t="s">
        <v>87</v>
      </c>
      <c r="AW460" s="14" t="s">
        <v>33</v>
      </c>
      <c r="AX460" s="14" t="s">
        <v>77</v>
      </c>
      <c r="AY460" s="254" t="s">
        <v>199</v>
      </c>
    </row>
    <row r="461" s="13" customFormat="1">
      <c r="A461" s="13"/>
      <c r="B461" s="233"/>
      <c r="C461" s="234"/>
      <c r="D461" s="235" t="s">
        <v>209</v>
      </c>
      <c r="E461" s="236" t="s">
        <v>1</v>
      </c>
      <c r="F461" s="237" t="s">
        <v>1706</v>
      </c>
      <c r="G461" s="234"/>
      <c r="H461" s="236" t="s">
        <v>1</v>
      </c>
      <c r="I461" s="238"/>
      <c r="J461" s="234"/>
      <c r="K461" s="234"/>
      <c r="L461" s="239"/>
      <c r="M461" s="240"/>
      <c r="N461" s="241"/>
      <c r="O461" s="241"/>
      <c r="P461" s="241"/>
      <c r="Q461" s="241"/>
      <c r="R461" s="241"/>
      <c r="S461" s="241"/>
      <c r="T461" s="242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T461" s="243" t="s">
        <v>209</v>
      </c>
      <c r="AU461" s="243" t="s">
        <v>109</v>
      </c>
      <c r="AV461" s="13" t="s">
        <v>85</v>
      </c>
      <c r="AW461" s="13" t="s">
        <v>33</v>
      </c>
      <c r="AX461" s="13" t="s">
        <v>77</v>
      </c>
      <c r="AY461" s="243" t="s">
        <v>199</v>
      </c>
    </row>
    <row r="462" s="14" customFormat="1">
      <c r="A462" s="14"/>
      <c r="B462" s="244"/>
      <c r="C462" s="245"/>
      <c r="D462" s="235" t="s">
        <v>209</v>
      </c>
      <c r="E462" s="246" t="s">
        <v>1</v>
      </c>
      <c r="F462" s="247" t="s">
        <v>1707</v>
      </c>
      <c r="G462" s="245"/>
      <c r="H462" s="248">
        <v>155.97</v>
      </c>
      <c r="I462" s="249"/>
      <c r="J462" s="245"/>
      <c r="K462" s="245"/>
      <c r="L462" s="250"/>
      <c r="M462" s="251"/>
      <c r="N462" s="252"/>
      <c r="O462" s="252"/>
      <c r="P462" s="252"/>
      <c r="Q462" s="252"/>
      <c r="R462" s="252"/>
      <c r="S462" s="252"/>
      <c r="T462" s="253"/>
      <c r="U462" s="14"/>
      <c r="V462" s="14"/>
      <c r="W462" s="14"/>
      <c r="X462" s="14"/>
      <c r="Y462" s="14"/>
      <c r="Z462" s="14"/>
      <c r="AA462" s="14"/>
      <c r="AB462" s="14"/>
      <c r="AC462" s="14"/>
      <c r="AD462" s="14"/>
      <c r="AE462" s="14"/>
      <c r="AT462" s="254" t="s">
        <v>209</v>
      </c>
      <c r="AU462" s="254" t="s">
        <v>109</v>
      </c>
      <c r="AV462" s="14" t="s">
        <v>87</v>
      </c>
      <c r="AW462" s="14" t="s">
        <v>33</v>
      </c>
      <c r="AX462" s="14" t="s">
        <v>77</v>
      </c>
      <c r="AY462" s="254" t="s">
        <v>199</v>
      </c>
    </row>
    <row r="463" s="14" customFormat="1">
      <c r="A463" s="14"/>
      <c r="B463" s="244"/>
      <c r="C463" s="245"/>
      <c r="D463" s="235" t="s">
        <v>209</v>
      </c>
      <c r="E463" s="246" t="s">
        <v>1</v>
      </c>
      <c r="F463" s="247" t="s">
        <v>1708</v>
      </c>
      <c r="G463" s="245"/>
      <c r="H463" s="248">
        <v>154.43000000000001</v>
      </c>
      <c r="I463" s="249"/>
      <c r="J463" s="245"/>
      <c r="K463" s="245"/>
      <c r="L463" s="250"/>
      <c r="M463" s="251"/>
      <c r="N463" s="252"/>
      <c r="O463" s="252"/>
      <c r="P463" s="252"/>
      <c r="Q463" s="252"/>
      <c r="R463" s="252"/>
      <c r="S463" s="252"/>
      <c r="T463" s="253"/>
      <c r="U463" s="14"/>
      <c r="V463" s="14"/>
      <c r="W463" s="14"/>
      <c r="X463" s="14"/>
      <c r="Y463" s="14"/>
      <c r="Z463" s="14"/>
      <c r="AA463" s="14"/>
      <c r="AB463" s="14"/>
      <c r="AC463" s="14"/>
      <c r="AD463" s="14"/>
      <c r="AE463" s="14"/>
      <c r="AT463" s="254" t="s">
        <v>209</v>
      </c>
      <c r="AU463" s="254" t="s">
        <v>109</v>
      </c>
      <c r="AV463" s="14" t="s">
        <v>87</v>
      </c>
      <c r="AW463" s="14" t="s">
        <v>33</v>
      </c>
      <c r="AX463" s="14" t="s">
        <v>77</v>
      </c>
      <c r="AY463" s="254" t="s">
        <v>199</v>
      </c>
    </row>
    <row r="464" s="14" customFormat="1">
      <c r="A464" s="14"/>
      <c r="B464" s="244"/>
      <c r="C464" s="245"/>
      <c r="D464" s="235" t="s">
        <v>209</v>
      </c>
      <c r="E464" s="246" t="s">
        <v>1</v>
      </c>
      <c r="F464" s="247" t="s">
        <v>1709</v>
      </c>
      <c r="G464" s="245"/>
      <c r="H464" s="248">
        <v>148.398</v>
      </c>
      <c r="I464" s="249"/>
      <c r="J464" s="245"/>
      <c r="K464" s="245"/>
      <c r="L464" s="250"/>
      <c r="M464" s="251"/>
      <c r="N464" s="252"/>
      <c r="O464" s="252"/>
      <c r="P464" s="252"/>
      <c r="Q464" s="252"/>
      <c r="R464" s="252"/>
      <c r="S464" s="252"/>
      <c r="T464" s="253"/>
      <c r="U464" s="14"/>
      <c r="V464" s="14"/>
      <c r="W464" s="14"/>
      <c r="X464" s="14"/>
      <c r="Y464" s="14"/>
      <c r="Z464" s="14"/>
      <c r="AA464" s="14"/>
      <c r="AB464" s="14"/>
      <c r="AC464" s="14"/>
      <c r="AD464" s="14"/>
      <c r="AE464" s="14"/>
      <c r="AT464" s="254" t="s">
        <v>209</v>
      </c>
      <c r="AU464" s="254" t="s">
        <v>109</v>
      </c>
      <c r="AV464" s="14" t="s">
        <v>87</v>
      </c>
      <c r="AW464" s="14" t="s">
        <v>33</v>
      </c>
      <c r="AX464" s="14" t="s">
        <v>77</v>
      </c>
      <c r="AY464" s="254" t="s">
        <v>199</v>
      </c>
    </row>
    <row r="465" s="14" customFormat="1">
      <c r="A465" s="14"/>
      <c r="B465" s="244"/>
      <c r="C465" s="245"/>
      <c r="D465" s="235" t="s">
        <v>209</v>
      </c>
      <c r="E465" s="246" t="s">
        <v>1</v>
      </c>
      <c r="F465" s="247" t="s">
        <v>1710</v>
      </c>
      <c r="G465" s="245"/>
      <c r="H465" s="248">
        <v>105.824</v>
      </c>
      <c r="I465" s="249"/>
      <c r="J465" s="245"/>
      <c r="K465" s="245"/>
      <c r="L465" s="250"/>
      <c r="M465" s="251"/>
      <c r="N465" s="252"/>
      <c r="O465" s="252"/>
      <c r="P465" s="252"/>
      <c r="Q465" s="252"/>
      <c r="R465" s="252"/>
      <c r="S465" s="252"/>
      <c r="T465" s="253"/>
      <c r="U465" s="14"/>
      <c r="V465" s="14"/>
      <c r="W465" s="14"/>
      <c r="X465" s="14"/>
      <c r="Y465" s="14"/>
      <c r="Z465" s="14"/>
      <c r="AA465" s="14"/>
      <c r="AB465" s="14"/>
      <c r="AC465" s="14"/>
      <c r="AD465" s="14"/>
      <c r="AE465" s="14"/>
      <c r="AT465" s="254" t="s">
        <v>209</v>
      </c>
      <c r="AU465" s="254" t="s">
        <v>109</v>
      </c>
      <c r="AV465" s="14" t="s">
        <v>87</v>
      </c>
      <c r="AW465" s="14" t="s">
        <v>33</v>
      </c>
      <c r="AX465" s="14" t="s">
        <v>77</v>
      </c>
      <c r="AY465" s="254" t="s">
        <v>199</v>
      </c>
    </row>
    <row r="466" s="14" customFormat="1">
      <c r="A466" s="14"/>
      <c r="B466" s="244"/>
      <c r="C466" s="245"/>
      <c r="D466" s="235" t="s">
        <v>209</v>
      </c>
      <c r="E466" s="246" t="s">
        <v>1</v>
      </c>
      <c r="F466" s="247" t="s">
        <v>155</v>
      </c>
      <c r="G466" s="245"/>
      <c r="H466" s="248">
        <v>795.58399999999995</v>
      </c>
      <c r="I466" s="249"/>
      <c r="J466" s="245"/>
      <c r="K466" s="245"/>
      <c r="L466" s="250"/>
      <c r="M466" s="251"/>
      <c r="N466" s="252"/>
      <c r="O466" s="252"/>
      <c r="P466" s="252"/>
      <c r="Q466" s="252"/>
      <c r="R466" s="252"/>
      <c r="S466" s="252"/>
      <c r="T466" s="253"/>
      <c r="U466" s="14"/>
      <c r="V466" s="14"/>
      <c r="W466" s="14"/>
      <c r="X466" s="14"/>
      <c r="Y466" s="14"/>
      <c r="Z466" s="14"/>
      <c r="AA466" s="14"/>
      <c r="AB466" s="14"/>
      <c r="AC466" s="14"/>
      <c r="AD466" s="14"/>
      <c r="AE466" s="14"/>
      <c r="AT466" s="254" t="s">
        <v>209</v>
      </c>
      <c r="AU466" s="254" t="s">
        <v>109</v>
      </c>
      <c r="AV466" s="14" t="s">
        <v>87</v>
      </c>
      <c r="AW466" s="14" t="s">
        <v>33</v>
      </c>
      <c r="AX466" s="14" t="s">
        <v>85</v>
      </c>
      <c r="AY466" s="254" t="s">
        <v>199</v>
      </c>
    </row>
    <row r="467" s="2" customFormat="1" ht="44.25" customHeight="1">
      <c r="A467" s="39"/>
      <c r="B467" s="40"/>
      <c r="C467" s="220" t="s">
        <v>783</v>
      </c>
      <c r="D467" s="220" t="s">
        <v>202</v>
      </c>
      <c r="E467" s="221" t="s">
        <v>1062</v>
      </c>
      <c r="F467" s="222" t="s">
        <v>1063</v>
      </c>
      <c r="G467" s="223" t="s">
        <v>242</v>
      </c>
      <c r="H467" s="224">
        <v>113.62300000000001</v>
      </c>
      <c r="I467" s="225"/>
      <c r="J467" s="226">
        <f>ROUND(I467*H467,2)</f>
        <v>0</v>
      </c>
      <c r="K467" s="222" t="s">
        <v>206</v>
      </c>
      <c r="L467" s="45"/>
      <c r="M467" s="227" t="s">
        <v>1</v>
      </c>
      <c r="N467" s="228" t="s">
        <v>42</v>
      </c>
      <c r="O467" s="92"/>
      <c r="P467" s="229">
        <f>O467*H467</f>
        <v>0</v>
      </c>
      <c r="Q467" s="229">
        <v>0</v>
      </c>
      <c r="R467" s="229">
        <f>Q467*H467</f>
        <v>0</v>
      </c>
      <c r="S467" s="229">
        <v>0</v>
      </c>
      <c r="T467" s="230">
        <f>S467*H467</f>
        <v>0</v>
      </c>
      <c r="U467" s="39"/>
      <c r="V467" s="39"/>
      <c r="W467" s="39"/>
      <c r="X467" s="39"/>
      <c r="Y467" s="39"/>
      <c r="Z467" s="39"/>
      <c r="AA467" s="39"/>
      <c r="AB467" s="39"/>
      <c r="AC467" s="39"/>
      <c r="AD467" s="39"/>
      <c r="AE467" s="39"/>
      <c r="AR467" s="231" t="s">
        <v>313</v>
      </c>
      <c r="AT467" s="231" t="s">
        <v>202</v>
      </c>
      <c r="AU467" s="231" t="s">
        <v>109</v>
      </c>
      <c r="AY467" s="18" t="s">
        <v>199</v>
      </c>
      <c r="BE467" s="232">
        <f>IF(N467="základní",J467,0)</f>
        <v>0</v>
      </c>
      <c r="BF467" s="232">
        <f>IF(N467="snížená",J467,0)</f>
        <v>0</v>
      </c>
      <c r="BG467" s="232">
        <f>IF(N467="zákl. přenesená",J467,0)</f>
        <v>0</v>
      </c>
      <c r="BH467" s="232">
        <f>IF(N467="sníž. přenesená",J467,0)</f>
        <v>0</v>
      </c>
      <c r="BI467" s="232">
        <f>IF(N467="nulová",J467,0)</f>
        <v>0</v>
      </c>
      <c r="BJ467" s="18" t="s">
        <v>85</v>
      </c>
      <c r="BK467" s="232">
        <f>ROUND(I467*H467,2)</f>
        <v>0</v>
      </c>
      <c r="BL467" s="18" t="s">
        <v>313</v>
      </c>
      <c r="BM467" s="231" t="s">
        <v>1711</v>
      </c>
    </row>
    <row r="468" s="13" customFormat="1">
      <c r="A468" s="13"/>
      <c r="B468" s="233"/>
      <c r="C468" s="234"/>
      <c r="D468" s="235" t="s">
        <v>209</v>
      </c>
      <c r="E468" s="236" t="s">
        <v>1</v>
      </c>
      <c r="F468" s="237" t="s">
        <v>222</v>
      </c>
      <c r="G468" s="234"/>
      <c r="H468" s="236" t="s">
        <v>1</v>
      </c>
      <c r="I468" s="238"/>
      <c r="J468" s="234"/>
      <c r="K468" s="234"/>
      <c r="L468" s="239"/>
      <c r="M468" s="240"/>
      <c r="N468" s="241"/>
      <c r="O468" s="241"/>
      <c r="P468" s="241"/>
      <c r="Q468" s="241"/>
      <c r="R468" s="241"/>
      <c r="S468" s="241"/>
      <c r="T468" s="242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T468" s="243" t="s">
        <v>209</v>
      </c>
      <c r="AU468" s="243" t="s">
        <v>109</v>
      </c>
      <c r="AV468" s="13" t="s">
        <v>85</v>
      </c>
      <c r="AW468" s="13" t="s">
        <v>33</v>
      </c>
      <c r="AX468" s="13" t="s">
        <v>77</v>
      </c>
      <c r="AY468" s="243" t="s">
        <v>199</v>
      </c>
    </row>
    <row r="469" s="14" customFormat="1">
      <c r="A469" s="14"/>
      <c r="B469" s="244"/>
      <c r="C469" s="245"/>
      <c r="D469" s="235" t="s">
        <v>209</v>
      </c>
      <c r="E469" s="246" t="s">
        <v>1</v>
      </c>
      <c r="F469" s="247" t="s">
        <v>1676</v>
      </c>
      <c r="G469" s="245"/>
      <c r="H469" s="248">
        <v>28.695</v>
      </c>
      <c r="I469" s="249"/>
      <c r="J469" s="245"/>
      <c r="K469" s="245"/>
      <c r="L469" s="250"/>
      <c r="M469" s="251"/>
      <c r="N469" s="252"/>
      <c r="O469" s="252"/>
      <c r="P469" s="252"/>
      <c r="Q469" s="252"/>
      <c r="R469" s="252"/>
      <c r="S469" s="252"/>
      <c r="T469" s="253"/>
      <c r="U469" s="14"/>
      <c r="V469" s="14"/>
      <c r="W469" s="14"/>
      <c r="X469" s="14"/>
      <c r="Y469" s="14"/>
      <c r="Z469" s="14"/>
      <c r="AA469" s="14"/>
      <c r="AB469" s="14"/>
      <c r="AC469" s="14"/>
      <c r="AD469" s="14"/>
      <c r="AE469" s="14"/>
      <c r="AT469" s="254" t="s">
        <v>209</v>
      </c>
      <c r="AU469" s="254" t="s">
        <v>109</v>
      </c>
      <c r="AV469" s="14" t="s">
        <v>87</v>
      </c>
      <c r="AW469" s="14" t="s">
        <v>33</v>
      </c>
      <c r="AX469" s="14" t="s">
        <v>77</v>
      </c>
      <c r="AY469" s="254" t="s">
        <v>199</v>
      </c>
    </row>
    <row r="470" s="14" customFormat="1">
      <c r="A470" s="14"/>
      <c r="B470" s="244"/>
      <c r="C470" s="245"/>
      <c r="D470" s="235" t="s">
        <v>209</v>
      </c>
      <c r="E470" s="246" t="s">
        <v>1</v>
      </c>
      <c r="F470" s="247" t="s">
        <v>1712</v>
      </c>
      <c r="G470" s="245"/>
      <c r="H470" s="248">
        <v>36.43</v>
      </c>
      <c r="I470" s="249"/>
      <c r="J470" s="245"/>
      <c r="K470" s="245"/>
      <c r="L470" s="250"/>
      <c r="M470" s="251"/>
      <c r="N470" s="252"/>
      <c r="O470" s="252"/>
      <c r="P470" s="252"/>
      <c r="Q470" s="252"/>
      <c r="R470" s="252"/>
      <c r="S470" s="252"/>
      <c r="T470" s="253"/>
      <c r="U470" s="14"/>
      <c r="V470" s="14"/>
      <c r="W470" s="14"/>
      <c r="X470" s="14"/>
      <c r="Y470" s="14"/>
      <c r="Z470" s="14"/>
      <c r="AA470" s="14"/>
      <c r="AB470" s="14"/>
      <c r="AC470" s="14"/>
      <c r="AD470" s="14"/>
      <c r="AE470" s="14"/>
      <c r="AT470" s="254" t="s">
        <v>209</v>
      </c>
      <c r="AU470" s="254" t="s">
        <v>109</v>
      </c>
      <c r="AV470" s="14" t="s">
        <v>87</v>
      </c>
      <c r="AW470" s="14" t="s">
        <v>33</v>
      </c>
      <c r="AX470" s="14" t="s">
        <v>77</v>
      </c>
      <c r="AY470" s="254" t="s">
        <v>199</v>
      </c>
    </row>
    <row r="471" s="14" customFormat="1">
      <c r="A471" s="14"/>
      <c r="B471" s="244"/>
      <c r="C471" s="245"/>
      <c r="D471" s="235" t="s">
        <v>209</v>
      </c>
      <c r="E471" s="246" t="s">
        <v>1</v>
      </c>
      <c r="F471" s="247" t="s">
        <v>1713</v>
      </c>
      <c r="G471" s="245"/>
      <c r="H471" s="248">
        <v>27.332000000000001</v>
      </c>
      <c r="I471" s="249"/>
      <c r="J471" s="245"/>
      <c r="K471" s="245"/>
      <c r="L471" s="250"/>
      <c r="M471" s="251"/>
      <c r="N471" s="252"/>
      <c r="O471" s="252"/>
      <c r="P471" s="252"/>
      <c r="Q471" s="252"/>
      <c r="R471" s="252"/>
      <c r="S471" s="252"/>
      <c r="T471" s="253"/>
      <c r="U471" s="14"/>
      <c r="V471" s="14"/>
      <c r="W471" s="14"/>
      <c r="X471" s="14"/>
      <c r="Y471" s="14"/>
      <c r="Z471" s="14"/>
      <c r="AA471" s="14"/>
      <c r="AB471" s="14"/>
      <c r="AC471" s="14"/>
      <c r="AD471" s="14"/>
      <c r="AE471" s="14"/>
      <c r="AT471" s="254" t="s">
        <v>209</v>
      </c>
      <c r="AU471" s="254" t="s">
        <v>109</v>
      </c>
      <c r="AV471" s="14" t="s">
        <v>87</v>
      </c>
      <c r="AW471" s="14" t="s">
        <v>33</v>
      </c>
      <c r="AX471" s="14" t="s">
        <v>77</v>
      </c>
      <c r="AY471" s="254" t="s">
        <v>199</v>
      </c>
    </row>
    <row r="472" s="14" customFormat="1">
      <c r="A472" s="14"/>
      <c r="B472" s="244"/>
      <c r="C472" s="245"/>
      <c r="D472" s="235" t="s">
        <v>209</v>
      </c>
      <c r="E472" s="246" t="s">
        <v>1</v>
      </c>
      <c r="F472" s="247" t="s">
        <v>1679</v>
      </c>
      <c r="G472" s="245"/>
      <c r="H472" s="248">
        <v>21.166</v>
      </c>
      <c r="I472" s="249"/>
      <c r="J472" s="245"/>
      <c r="K472" s="245"/>
      <c r="L472" s="250"/>
      <c r="M472" s="251"/>
      <c r="N472" s="252"/>
      <c r="O472" s="252"/>
      <c r="P472" s="252"/>
      <c r="Q472" s="252"/>
      <c r="R472" s="252"/>
      <c r="S472" s="252"/>
      <c r="T472" s="253"/>
      <c r="U472" s="14"/>
      <c r="V472" s="14"/>
      <c r="W472" s="14"/>
      <c r="X472" s="14"/>
      <c r="Y472" s="14"/>
      <c r="Z472" s="14"/>
      <c r="AA472" s="14"/>
      <c r="AB472" s="14"/>
      <c r="AC472" s="14"/>
      <c r="AD472" s="14"/>
      <c r="AE472" s="14"/>
      <c r="AT472" s="254" t="s">
        <v>209</v>
      </c>
      <c r="AU472" s="254" t="s">
        <v>109</v>
      </c>
      <c r="AV472" s="14" t="s">
        <v>87</v>
      </c>
      <c r="AW472" s="14" t="s">
        <v>33</v>
      </c>
      <c r="AX472" s="14" t="s">
        <v>77</v>
      </c>
      <c r="AY472" s="254" t="s">
        <v>199</v>
      </c>
    </row>
    <row r="473" s="14" customFormat="1">
      <c r="A473" s="14"/>
      <c r="B473" s="244"/>
      <c r="C473" s="245"/>
      <c r="D473" s="235" t="s">
        <v>209</v>
      </c>
      <c r="E473" s="246" t="s">
        <v>1</v>
      </c>
      <c r="F473" s="247" t="s">
        <v>152</v>
      </c>
      <c r="G473" s="245"/>
      <c r="H473" s="248">
        <v>113.62300000000001</v>
      </c>
      <c r="I473" s="249"/>
      <c r="J473" s="245"/>
      <c r="K473" s="245"/>
      <c r="L473" s="250"/>
      <c r="M473" s="251"/>
      <c r="N473" s="252"/>
      <c r="O473" s="252"/>
      <c r="P473" s="252"/>
      <c r="Q473" s="252"/>
      <c r="R473" s="252"/>
      <c r="S473" s="252"/>
      <c r="T473" s="253"/>
      <c r="U473" s="14"/>
      <c r="V473" s="14"/>
      <c r="W473" s="14"/>
      <c r="X473" s="14"/>
      <c r="Y473" s="14"/>
      <c r="Z473" s="14"/>
      <c r="AA473" s="14"/>
      <c r="AB473" s="14"/>
      <c r="AC473" s="14"/>
      <c r="AD473" s="14"/>
      <c r="AE473" s="14"/>
      <c r="AT473" s="254" t="s">
        <v>209</v>
      </c>
      <c r="AU473" s="254" t="s">
        <v>109</v>
      </c>
      <c r="AV473" s="14" t="s">
        <v>87</v>
      </c>
      <c r="AW473" s="14" t="s">
        <v>33</v>
      </c>
      <c r="AX473" s="14" t="s">
        <v>85</v>
      </c>
      <c r="AY473" s="254" t="s">
        <v>199</v>
      </c>
    </row>
    <row r="474" s="2" customFormat="1" ht="49.05" customHeight="1">
      <c r="A474" s="39"/>
      <c r="B474" s="40"/>
      <c r="C474" s="220" t="s">
        <v>787</v>
      </c>
      <c r="D474" s="220" t="s">
        <v>202</v>
      </c>
      <c r="E474" s="221" t="s">
        <v>1068</v>
      </c>
      <c r="F474" s="222" t="s">
        <v>1069</v>
      </c>
      <c r="G474" s="223" t="s">
        <v>205</v>
      </c>
      <c r="H474" s="224">
        <v>422.49200000000002</v>
      </c>
      <c r="I474" s="225"/>
      <c r="J474" s="226">
        <f>ROUND(I474*H474,2)</f>
        <v>0</v>
      </c>
      <c r="K474" s="222" t="s">
        <v>206</v>
      </c>
      <c r="L474" s="45"/>
      <c r="M474" s="227" t="s">
        <v>1</v>
      </c>
      <c r="N474" s="228" t="s">
        <v>42</v>
      </c>
      <c r="O474" s="92"/>
      <c r="P474" s="229">
        <f>O474*H474</f>
        <v>0</v>
      </c>
      <c r="Q474" s="229">
        <v>1.0000000000000001E-05</v>
      </c>
      <c r="R474" s="229">
        <f>Q474*H474</f>
        <v>0.0042249200000000009</v>
      </c>
      <c r="S474" s="229">
        <v>0</v>
      </c>
      <c r="T474" s="230">
        <f>S474*H474</f>
        <v>0</v>
      </c>
      <c r="U474" s="39"/>
      <c r="V474" s="39"/>
      <c r="W474" s="39"/>
      <c r="X474" s="39"/>
      <c r="Y474" s="39"/>
      <c r="Z474" s="39"/>
      <c r="AA474" s="39"/>
      <c r="AB474" s="39"/>
      <c r="AC474" s="39"/>
      <c r="AD474" s="39"/>
      <c r="AE474" s="39"/>
      <c r="AR474" s="231" t="s">
        <v>313</v>
      </c>
      <c r="AT474" s="231" t="s">
        <v>202</v>
      </c>
      <c r="AU474" s="231" t="s">
        <v>109</v>
      </c>
      <c r="AY474" s="18" t="s">
        <v>199</v>
      </c>
      <c r="BE474" s="232">
        <f>IF(N474="základní",J474,0)</f>
        <v>0</v>
      </c>
      <c r="BF474" s="232">
        <f>IF(N474="snížená",J474,0)</f>
        <v>0</v>
      </c>
      <c r="BG474" s="232">
        <f>IF(N474="zákl. přenesená",J474,0)</f>
        <v>0</v>
      </c>
      <c r="BH474" s="232">
        <f>IF(N474="sníž. přenesená",J474,0)</f>
        <v>0</v>
      </c>
      <c r="BI474" s="232">
        <f>IF(N474="nulová",J474,0)</f>
        <v>0</v>
      </c>
      <c r="BJ474" s="18" t="s">
        <v>85</v>
      </c>
      <c r="BK474" s="232">
        <f>ROUND(I474*H474,2)</f>
        <v>0</v>
      </c>
      <c r="BL474" s="18" t="s">
        <v>313</v>
      </c>
      <c r="BM474" s="231" t="s">
        <v>1714</v>
      </c>
    </row>
    <row r="475" s="13" customFormat="1">
      <c r="A475" s="13"/>
      <c r="B475" s="233"/>
      <c r="C475" s="234"/>
      <c r="D475" s="235" t="s">
        <v>209</v>
      </c>
      <c r="E475" s="236" t="s">
        <v>1</v>
      </c>
      <c r="F475" s="237" t="s">
        <v>222</v>
      </c>
      <c r="G475" s="234"/>
      <c r="H475" s="236" t="s">
        <v>1</v>
      </c>
      <c r="I475" s="238"/>
      <c r="J475" s="234"/>
      <c r="K475" s="234"/>
      <c r="L475" s="239"/>
      <c r="M475" s="240"/>
      <c r="N475" s="241"/>
      <c r="O475" s="241"/>
      <c r="P475" s="241"/>
      <c r="Q475" s="241"/>
      <c r="R475" s="241"/>
      <c r="S475" s="241"/>
      <c r="T475" s="242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T475" s="243" t="s">
        <v>209</v>
      </c>
      <c r="AU475" s="243" t="s">
        <v>109</v>
      </c>
      <c r="AV475" s="13" t="s">
        <v>85</v>
      </c>
      <c r="AW475" s="13" t="s">
        <v>33</v>
      </c>
      <c r="AX475" s="13" t="s">
        <v>77</v>
      </c>
      <c r="AY475" s="243" t="s">
        <v>199</v>
      </c>
    </row>
    <row r="476" s="14" customFormat="1">
      <c r="A476" s="14"/>
      <c r="B476" s="244"/>
      <c r="C476" s="245"/>
      <c r="D476" s="235" t="s">
        <v>209</v>
      </c>
      <c r="E476" s="246" t="s">
        <v>1</v>
      </c>
      <c r="F476" s="247" t="s">
        <v>1715</v>
      </c>
      <c r="G476" s="245"/>
      <c r="H476" s="248">
        <v>114.78</v>
      </c>
      <c r="I476" s="249"/>
      <c r="J476" s="245"/>
      <c r="K476" s="245"/>
      <c r="L476" s="250"/>
      <c r="M476" s="251"/>
      <c r="N476" s="252"/>
      <c r="O476" s="252"/>
      <c r="P476" s="252"/>
      <c r="Q476" s="252"/>
      <c r="R476" s="252"/>
      <c r="S476" s="252"/>
      <c r="T476" s="253"/>
      <c r="U476" s="14"/>
      <c r="V476" s="14"/>
      <c r="W476" s="14"/>
      <c r="X476" s="14"/>
      <c r="Y476" s="14"/>
      <c r="Z476" s="14"/>
      <c r="AA476" s="14"/>
      <c r="AB476" s="14"/>
      <c r="AC476" s="14"/>
      <c r="AD476" s="14"/>
      <c r="AE476" s="14"/>
      <c r="AT476" s="254" t="s">
        <v>209</v>
      </c>
      <c r="AU476" s="254" t="s">
        <v>109</v>
      </c>
      <c r="AV476" s="14" t="s">
        <v>87</v>
      </c>
      <c r="AW476" s="14" t="s">
        <v>33</v>
      </c>
      <c r="AX476" s="14" t="s">
        <v>77</v>
      </c>
      <c r="AY476" s="254" t="s">
        <v>199</v>
      </c>
    </row>
    <row r="477" s="14" customFormat="1">
      <c r="A477" s="14"/>
      <c r="B477" s="244"/>
      <c r="C477" s="245"/>
      <c r="D477" s="235" t="s">
        <v>209</v>
      </c>
      <c r="E477" s="246" t="s">
        <v>1</v>
      </c>
      <c r="F477" s="247" t="s">
        <v>1716</v>
      </c>
      <c r="G477" s="245"/>
      <c r="H477" s="248">
        <v>113.72</v>
      </c>
      <c r="I477" s="249"/>
      <c r="J477" s="245"/>
      <c r="K477" s="245"/>
      <c r="L477" s="250"/>
      <c r="M477" s="251"/>
      <c r="N477" s="252"/>
      <c r="O477" s="252"/>
      <c r="P477" s="252"/>
      <c r="Q477" s="252"/>
      <c r="R477" s="252"/>
      <c r="S477" s="252"/>
      <c r="T477" s="253"/>
      <c r="U477" s="14"/>
      <c r="V477" s="14"/>
      <c r="W477" s="14"/>
      <c r="X477" s="14"/>
      <c r="Y477" s="14"/>
      <c r="Z477" s="14"/>
      <c r="AA477" s="14"/>
      <c r="AB477" s="14"/>
      <c r="AC477" s="14"/>
      <c r="AD477" s="14"/>
      <c r="AE477" s="14"/>
      <c r="AT477" s="254" t="s">
        <v>209</v>
      </c>
      <c r="AU477" s="254" t="s">
        <v>109</v>
      </c>
      <c r="AV477" s="14" t="s">
        <v>87</v>
      </c>
      <c r="AW477" s="14" t="s">
        <v>33</v>
      </c>
      <c r="AX477" s="14" t="s">
        <v>77</v>
      </c>
      <c r="AY477" s="254" t="s">
        <v>199</v>
      </c>
    </row>
    <row r="478" s="14" customFormat="1">
      <c r="A478" s="14"/>
      <c r="B478" s="244"/>
      <c r="C478" s="245"/>
      <c r="D478" s="235" t="s">
        <v>209</v>
      </c>
      <c r="E478" s="246" t="s">
        <v>1</v>
      </c>
      <c r="F478" s="247" t="s">
        <v>1717</v>
      </c>
      <c r="G478" s="245"/>
      <c r="H478" s="248">
        <v>109.328</v>
      </c>
      <c r="I478" s="249"/>
      <c r="J478" s="245"/>
      <c r="K478" s="245"/>
      <c r="L478" s="250"/>
      <c r="M478" s="251"/>
      <c r="N478" s="252"/>
      <c r="O478" s="252"/>
      <c r="P478" s="252"/>
      <c r="Q478" s="252"/>
      <c r="R478" s="252"/>
      <c r="S478" s="252"/>
      <c r="T478" s="253"/>
      <c r="U478" s="14"/>
      <c r="V478" s="14"/>
      <c r="W478" s="14"/>
      <c r="X478" s="14"/>
      <c r="Y478" s="14"/>
      <c r="Z478" s="14"/>
      <c r="AA478" s="14"/>
      <c r="AB478" s="14"/>
      <c r="AC478" s="14"/>
      <c r="AD478" s="14"/>
      <c r="AE478" s="14"/>
      <c r="AT478" s="254" t="s">
        <v>209</v>
      </c>
      <c r="AU478" s="254" t="s">
        <v>109</v>
      </c>
      <c r="AV478" s="14" t="s">
        <v>87</v>
      </c>
      <c r="AW478" s="14" t="s">
        <v>33</v>
      </c>
      <c r="AX478" s="14" t="s">
        <v>77</v>
      </c>
      <c r="AY478" s="254" t="s">
        <v>199</v>
      </c>
    </row>
    <row r="479" s="14" customFormat="1">
      <c r="A479" s="14"/>
      <c r="B479" s="244"/>
      <c r="C479" s="245"/>
      <c r="D479" s="235" t="s">
        <v>209</v>
      </c>
      <c r="E479" s="246" t="s">
        <v>1</v>
      </c>
      <c r="F479" s="247" t="s">
        <v>1718</v>
      </c>
      <c r="G479" s="245"/>
      <c r="H479" s="248">
        <v>84.664000000000001</v>
      </c>
      <c r="I479" s="249"/>
      <c r="J479" s="245"/>
      <c r="K479" s="245"/>
      <c r="L479" s="250"/>
      <c r="M479" s="251"/>
      <c r="N479" s="252"/>
      <c r="O479" s="252"/>
      <c r="P479" s="252"/>
      <c r="Q479" s="252"/>
      <c r="R479" s="252"/>
      <c r="S479" s="252"/>
      <c r="T479" s="253"/>
      <c r="U479" s="14"/>
      <c r="V479" s="14"/>
      <c r="W479" s="14"/>
      <c r="X479" s="14"/>
      <c r="Y479" s="14"/>
      <c r="Z479" s="14"/>
      <c r="AA479" s="14"/>
      <c r="AB479" s="14"/>
      <c r="AC479" s="14"/>
      <c r="AD479" s="14"/>
      <c r="AE479" s="14"/>
      <c r="AT479" s="254" t="s">
        <v>209</v>
      </c>
      <c r="AU479" s="254" t="s">
        <v>109</v>
      </c>
      <c r="AV479" s="14" t="s">
        <v>87</v>
      </c>
      <c r="AW479" s="14" t="s">
        <v>33</v>
      </c>
      <c r="AX479" s="14" t="s">
        <v>77</v>
      </c>
      <c r="AY479" s="254" t="s">
        <v>199</v>
      </c>
    </row>
    <row r="480" s="14" customFormat="1">
      <c r="A480" s="14"/>
      <c r="B480" s="244"/>
      <c r="C480" s="245"/>
      <c r="D480" s="235" t="s">
        <v>209</v>
      </c>
      <c r="E480" s="246" t="s">
        <v>1</v>
      </c>
      <c r="F480" s="247" t="s">
        <v>158</v>
      </c>
      <c r="G480" s="245"/>
      <c r="H480" s="248">
        <v>422.49200000000002</v>
      </c>
      <c r="I480" s="249"/>
      <c r="J480" s="245"/>
      <c r="K480" s="245"/>
      <c r="L480" s="250"/>
      <c r="M480" s="251"/>
      <c r="N480" s="252"/>
      <c r="O480" s="252"/>
      <c r="P480" s="252"/>
      <c r="Q480" s="252"/>
      <c r="R480" s="252"/>
      <c r="S480" s="252"/>
      <c r="T480" s="253"/>
      <c r="U480" s="14"/>
      <c r="V480" s="14"/>
      <c r="W480" s="14"/>
      <c r="X480" s="14"/>
      <c r="Y480" s="14"/>
      <c r="Z480" s="14"/>
      <c r="AA480" s="14"/>
      <c r="AB480" s="14"/>
      <c r="AC480" s="14"/>
      <c r="AD480" s="14"/>
      <c r="AE480" s="14"/>
      <c r="AT480" s="254" t="s">
        <v>209</v>
      </c>
      <c r="AU480" s="254" t="s">
        <v>109</v>
      </c>
      <c r="AV480" s="14" t="s">
        <v>87</v>
      </c>
      <c r="AW480" s="14" t="s">
        <v>33</v>
      </c>
      <c r="AX480" s="14" t="s">
        <v>85</v>
      </c>
      <c r="AY480" s="254" t="s">
        <v>199</v>
      </c>
    </row>
    <row r="481" s="2" customFormat="1" ht="24.15" customHeight="1">
      <c r="A481" s="39"/>
      <c r="B481" s="40"/>
      <c r="C481" s="220" t="s">
        <v>791</v>
      </c>
      <c r="D481" s="220" t="s">
        <v>202</v>
      </c>
      <c r="E481" s="221" t="s">
        <v>1074</v>
      </c>
      <c r="F481" s="222" t="s">
        <v>1075</v>
      </c>
      <c r="G481" s="223" t="s">
        <v>242</v>
      </c>
      <c r="H481" s="224">
        <v>113.62300000000001</v>
      </c>
      <c r="I481" s="225"/>
      <c r="J481" s="226">
        <f>ROUND(I481*H481,2)</f>
        <v>0</v>
      </c>
      <c r="K481" s="222" t="s">
        <v>206</v>
      </c>
      <c r="L481" s="45"/>
      <c r="M481" s="227" t="s">
        <v>1</v>
      </c>
      <c r="N481" s="228" t="s">
        <v>42</v>
      </c>
      <c r="O481" s="92"/>
      <c r="P481" s="229">
        <f>O481*H481</f>
        <v>0</v>
      </c>
      <c r="Q481" s="229">
        <v>0</v>
      </c>
      <c r="R481" s="229">
        <f>Q481*H481</f>
        <v>0</v>
      </c>
      <c r="S481" s="229">
        <v>0</v>
      </c>
      <c r="T481" s="230">
        <f>S481*H481</f>
        <v>0</v>
      </c>
      <c r="U481" s="39"/>
      <c r="V481" s="39"/>
      <c r="W481" s="39"/>
      <c r="X481" s="39"/>
      <c r="Y481" s="39"/>
      <c r="Z481" s="39"/>
      <c r="AA481" s="39"/>
      <c r="AB481" s="39"/>
      <c r="AC481" s="39"/>
      <c r="AD481" s="39"/>
      <c r="AE481" s="39"/>
      <c r="AR481" s="231" t="s">
        <v>313</v>
      </c>
      <c r="AT481" s="231" t="s">
        <v>202</v>
      </c>
      <c r="AU481" s="231" t="s">
        <v>109</v>
      </c>
      <c r="AY481" s="18" t="s">
        <v>199</v>
      </c>
      <c r="BE481" s="232">
        <f>IF(N481="základní",J481,0)</f>
        <v>0</v>
      </c>
      <c r="BF481" s="232">
        <f>IF(N481="snížená",J481,0)</f>
        <v>0</v>
      </c>
      <c r="BG481" s="232">
        <f>IF(N481="zákl. přenesená",J481,0)</f>
        <v>0</v>
      </c>
      <c r="BH481" s="232">
        <f>IF(N481="sníž. přenesená",J481,0)</f>
        <v>0</v>
      </c>
      <c r="BI481" s="232">
        <f>IF(N481="nulová",J481,0)</f>
        <v>0</v>
      </c>
      <c r="BJ481" s="18" t="s">
        <v>85</v>
      </c>
      <c r="BK481" s="232">
        <f>ROUND(I481*H481,2)</f>
        <v>0</v>
      </c>
      <c r="BL481" s="18" t="s">
        <v>313</v>
      </c>
      <c r="BM481" s="231" t="s">
        <v>1719</v>
      </c>
    </row>
    <row r="482" s="12" customFormat="1" ht="22.8" customHeight="1">
      <c r="A482" s="12"/>
      <c r="B482" s="204"/>
      <c r="C482" s="205"/>
      <c r="D482" s="206" t="s">
        <v>76</v>
      </c>
      <c r="E482" s="218" t="s">
        <v>1081</v>
      </c>
      <c r="F482" s="218" t="s">
        <v>1082</v>
      </c>
      <c r="G482" s="205"/>
      <c r="H482" s="205"/>
      <c r="I482" s="208"/>
      <c r="J482" s="219">
        <f>BK482</f>
        <v>0</v>
      </c>
      <c r="K482" s="205"/>
      <c r="L482" s="210"/>
      <c r="M482" s="211"/>
      <c r="N482" s="212"/>
      <c r="O482" s="212"/>
      <c r="P482" s="213">
        <f>SUM(P483:P485)</f>
        <v>0</v>
      </c>
      <c r="Q482" s="212"/>
      <c r="R482" s="213">
        <f>SUM(R483:R485)</f>
        <v>0.0045889800000000003</v>
      </c>
      <c r="S482" s="212"/>
      <c r="T482" s="214">
        <f>SUM(T483:T485)</f>
        <v>0</v>
      </c>
      <c r="U482" s="12"/>
      <c r="V482" s="12"/>
      <c r="W482" s="12"/>
      <c r="X482" s="12"/>
      <c r="Y482" s="12"/>
      <c r="Z482" s="12"/>
      <c r="AA482" s="12"/>
      <c r="AB482" s="12"/>
      <c r="AC482" s="12"/>
      <c r="AD482" s="12"/>
      <c r="AE482" s="12"/>
      <c r="AR482" s="215" t="s">
        <v>87</v>
      </c>
      <c r="AT482" s="216" t="s">
        <v>76</v>
      </c>
      <c r="AU482" s="216" t="s">
        <v>85</v>
      </c>
      <c r="AY482" s="215" t="s">
        <v>199</v>
      </c>
      <c r="BK482" s="217">
        <f>SUM(BK483:BK485)</f>
        <v>0</v>
      </c>
    </row>
    <row r="483" s="2" customFormat="1" ht="37.8" customHeight="1">
      <c r="A483" s="39"/>
      <c r="B483" s="40"/>
      <c r="C483" s="220" t="s">
        <v>796</v>
      </c>
      <c r="D483" s="220" t="s">
        <v>202</v>
      </c>
      <c r="E483" s="221" t="s">
        <v>1084</v>
      </c>
      <c r="F483" s="222" t="s">
        <v>1085</v>
      </c>
      <c r="G483" s="223" t="s">
        <v>242</v>
      </c>
      <c r="H483" s="224">
        <v>152.96600000000001</v>
      </c>
      <c r="I483" s="225"/>
      <c r="J483" s="226">
        <f>ROUND(I483*H483,2)</f>
        <v>0</v>
      </c>
      <c r="K483" s="222" t="s">
        <v>206</v>
      </c>
      <c r="L483" s="45"/>
      <c r="M483" s="227" t="s">
        <v>1</v>
      </c>
      <c r="N483" s="228" t="s">
        <v>42</v>
      </c>
      <c r="O483" s="92"/>
      <c r="P483" s="229">
        <f>O483*H483</f>
        <v>0</v>
      </c>
      <c r="Q483" s="229">
        <v>3.0000000000000001E-05</v>
      </c>
      <c r="R483" s="229">
        <f>Q483*H483</f>
        <v>0.0045889800000000003</v>
      </c>
      <c r="S483" s="229">
        <v>0</v>
      </c>
      <c r="T483" s="230">
        <f>S483*H483</f>
        <v>0</v>
      </c>
      <c r="U483" s="39"/>
      <c r="V483" s="39"/>
      <c r="W483" s="39"/>
      <c r="X483" s="39"/>
      <c r="Y483" s="39"/>
      <c r="Z483" s="39"/>
      <c r="AA483" s="39"/>
      <c r="AB483" s="39"/>
      <c r="AC483" s="39"/>
      <c r="AD483" s="39"/>
      <c r="AE483" s="39"/>
      <c r="AR483" s="231" t="s">
        <v>313</v>
      </c>
      <c r="AT483" s="231" t="s">
        <v>202</v>
      </c>
      <c r="AU483" s="231" t="s">
        <v>87</v>
      </c>
      <c r="AY483" s="18" t="s">
        <v>199</v>
      </c>
      <c r="BE483" s="232">
        <f>IF(N483="základní",J483,0)</f>
        <v>0</v>
      </c>
      <c r="BF483" s="232">
        <f>IF(N483="snížená",J483,0)</f>
        <v>0</v>
      </c>
      <c r="BG483" s="232">
        <f>IF(N483="zákl. přenesená",J483,0)</f>
        <v>0</v>
      </c>
      <c r="BH483" s="232">
        <f>IF(N483="sníž. přenesená",J483,0)</f>
        <v>0</v>
      </c>
      <c r="BI483" s="232">
        <f>IF(N483="nulová",J483,0)</f>
        <v>0</v>
      </c>
      <c r="BJ483" s="18" t="s">
        <v>85</v>
      </c>
      <c r="BK483" s="232">
        <f>ROUND(I483*H483,2)</f>
        <v>0</v>
      </c>
      <c r="BL483" s="18" t="s">
        <v>313</v>
      </c>
      <c r="BM483" s="231" t="s">
        <v>1720</v>
      </c>
    </row>
    <row r="484" s="13" customFormat="1">
      <c r="A484" s="13"/>
      <c r="B484" s="233"/>
      <c r="C484" s="234"/>
      <c r="D484" s="235" t="s">
        <v>209</v>
      </c>
      <c r="E484" s="236" t="s">
        <v>1</v>
      </c>
      <c r="F484" s="237" t="s">
        <v>1087</v>
      </c>
      <c r="G484" s="234"/>
      <c r="H484" s="236" t="s">
        <v>1</v>
      </c>
      <c r="I484" s="238"/>
      <c r="J484" s="234"/>
      <c r="K484" s="234"/>
      <c r="L484" s="239"/>
      <c r="M484" s="240"/>
      <c r="N484" s="241"/>
      <c r="O484" s="241"/>
      <c r="P484" s="241"/>
      <c r="Q484" s="241"/>
      <c r="R484" s="241"/>
      <c r="S484" s="241"/>
      <c r="T484" s="242"/>
      <c r="U484" s="13"/>
      <c r="V484" s="13"/>
      <c r="W484" s="13"/>
      <c r="X484" s="13"/>
      <c r="Y484" s="13"/>
      <c r="Z484" s="13"/>
      <c r="AA484" s="13"/>
      <c r="AB484" s="13"/>
      <c r="AC484" s="13"/>
      <c r="AD484" s="13"/>
      <c r="AE484" s="13"/>
      <c r="AT484" s="243" t="s">
        <v>209</v>
      </c>
      <c r="AU484" s="243" t="s">
        <v>87</v>
      </c>
      <c r="AV484" s="13" t="s">
        <v>85</v>
      </c>
      <c r="AW484" s="13" t="s">
        <v>33</v>
      </c>
      <c r="AX484" s="13" t="s">
        <v>77</v>
      </c>
      <c r="AY484" s="243" t="s">
        <v>199</v>
      </c>
    </row>
    <row r="485" s="14" customFormat="1">
      <c r="A485" s="14"/>
      <c r="B485" s="244"/>
      <c r="C485" s="245"/>
      <c r="D485" s="235" t="s">
        <v>209</v>
      </c>
      <c r="E485" s="246" t="s">
        <v>1</v>
      </c>
      <c r="F485" s="247" t="s">
        <v>1409</v>
      </c>
      <c r="G485" s="245"/>
      <c r="H485" s="248">
        <v>152.96600000000001</v>
      </c>
      <c r="I485" s="249"/>
      <c r="J485" s="245"/>
      <c r="K485" s="245"/>
      <c r="L485" s="250"/>
      <c r="M485" s="251"/>
      <c r="N485" s="252"/>
      <c r="O485" s="252"/>
      <c r="P485" s="252"/>
      <c r="Q485" s="252"/>
      <c r="R485" s="252"/>
      <c r="S485" s="252"/>
      <c r="T485" s="253"/>
      <c r="U485" s="14"/>
      <c r="V485" s="14"/>
      <c r="W485" s="14"/>
      <c r="X485" s="14"/>
      <c r="Y485" s="14"/>
      <c r="Z485" s="14"/>
      <c r="AA485" s="14"/>
      <c r="AB485" s="14"/>
      <c r="AC485" s="14"/>
      <c r="AD485" s="14"/>
      <c r="AE485" s="14"/>
      <c r="AT485" s="254" t="s">
        <v>209</v>
      </c>
      <c r="AU485" s="254" t="s">
        <v>87</v>
      </c>
      <c r="AV485" s="14" t="s">
        <v>87</v>
      </c>
      <c r="AW485" s="14" t="s">
        <v>33</v>
      </c>
      <c r="AX485" s="14" t="s">
        <v>85</v>
      </c>
      <c r="AY485" s="254" t="s">
        <v>199</v>
      </c>
    </row>
    <row r="486" s="12" customFormat="1" ht="25.92" customHeight="1">
      <c r="A486" s="12"/>
      <c r="B486" s="204"/>
      <c r="C486" s="205"/>
      <c r="D486" s="206" t="s">
        <v>76</v>
      </c>
      <c r="E486" s="207" t="s">
        <v>1088</v>
      </c>
      <c r="F486" s="207" t="s">
        <v>1089</v>
      </c>
      <c r="G486" s="205"/>
      <c r="H486" s="205"/>
      <c r="I486" s="208"/>
      <c r="J486" s="209">
        <f>BK486</f>
        <v>0</v>
      </c>
      <c r="K486" s="205"/>
      <c r="L486" s="210"/>
      <c r="M486" s="211"/>
      <c r="N486" s="212"/>
      <c r="O486" s="212"/>
      <c r="P486" s="213">
        <f>SUM(P487:P500)</f>
        <v>0</v>
      </c>
      <c r="Q486" s="212"/>
      <c r="R486" s="213">
        <f>SUM(R487:R500)</f>
        <v>0.057000000000000002</v>
      </c>
      <c r="S486" s="212"/>
      <c r="T486" s="214">
        <f>SUM(T487:T500)</f>
        <v>0</v>
      </c>
      <c r="U486" s="12"/>
      <c r="V486" s="12"/>
      <c r="W486" s="12"/>
      <c r="X486" s="12"/>
      <c r="Y486" s="12"/>
      <c r="Z486" s="12"/>
      <c r="AA486" s="12"/>
      <c r="AB486" s="12"/>
      <c r="AC486" s="12"/>
      <c r="AD486" s="12"/>
      <c r="AE486" s="12"/>
      <c r="AR486" s="215" t="s">
        <v>207</v>
      </c>
      <c r="AT486" s="216" t="s">
        <v>76</v>
      </c>
      <c r="AU486" s="216" t="s">
        <v>77</v>
      </c>
      <c r="AY486" s="215" t="s">
        <v>199</v>
      </c>
      <c r="BK486" s="217">
        <f>SUM(BK487:BK500)</f>
        <v>0</v>
      </c>
    </row>
    <row r="487" s="2" customFormat="1" ht="24.15" customHeight="1">
      <c r="A487" s="39"/>
      <c r="B487" s="40"/>
      <c r="C487" s="220" t="s">
        <v>801</v>
      </c>
      <c r="D487" s="220" t="s">
        <v>202</v>
      </c>
      <c r="E487" s="221" t="s">
        <v>1721</v>
      </c>
      <c r="F487" s="222" t="s">
        <v>1722</v>
      </c>
      <c r="G487" s="223" t="s">
        <v>1093</v>
      </c>
      <c r="H487" s="224">
        <v>20</v>
      </c>
      <c r="I487" s="225"/>
      <c r="J487" s="226">
        <f>ROUND(I487*H487,2)</f>
        <v>0</v>
      </c>
      <c r="K487" s="222" t="s">
        <v>206</v>
      </c>
      <c r="L487" s="45"/>
      <c r="M487" s="227" t="s">
        <v>1</v>
      </c>
      <c r="N487" s="228" t="s">
        <v>42</v>
      </c>
      <c r="O487" s="92"/>
      <c r="P487" s="229">
        <f>O487*H487</f>
        <v>0</v>
      </c>
      <c r="Q487" s="229">
        <v>0</v>
      </c>
      <c r="R487" s="229">
        <f>Q487*H487</f>
        <v>0</v>
      </c>
      <c r="S487" s="229">
        <v>0</v>
      </c>
      <c r="T487" s="230">
        <f>S487*H487</f>
        <v>0</v>
      </c>
      <c r="U487" s="39"/>
      <c r="V487" s="39"/>
      <c r="W487" s="39"/>
      <c r="X487" s="39"/>
      <c r="Y487" s="39"/>
      <c r="Z487" s="39"/>
      <c r="AA487" s="39"/>
      <c r="AB487" s="39"/>
      <c r="AC487" s="39"/>
      <c r="AD487" s="39"/>
      <c r="AE487" s="39"/>
      <c r="AR487" s="231" t="s">
        <v>1167</v>
      </c>
      <c r="AT487" s="231" t="s">
        <v>202</v>
      </c>
      <c r="AU487" s="231" t="s">
        <v>85</v>
      </c>
      <c r="AY487" s="18" t="s">
        <v>199</v>
      </c>
      <c r="BE487" s="232">
        <f>IF(N487="základní",J487,0)</f>
        <v>0</v>
      </c>
      <c r="BF487" s="232">
        <f>IF(N487="snížená",J487,0)</f>
        <v>0</v>
      </c>
      <c r="BG487" s="232">
        <f>IF(N487="zákl. přenesená",J487,0)</f>
        <v>0</v>
      </c>
      <c r="BH487" s="232">
        <f>IF(N487="sníž. přenesená",J487,0)</f>
        <v>0</v>
      </c>
      <c r="BI487" s="232">
        <f>IF(N487="nulová",J487,0)</f>
        <v>0</v>
      </c>
      <c r="BJ487" s="18" t="s">
        <v>85</v>
      </c>
      <c r="BK487" s="232">
        <f>ROUND(I487*H487,2)</f>
        <v>0</v>
      </c>
      <c r="BL487" s="18" t="s">
        <v>1167</v>
      </c>
      <c r="BM487" s="231" t="s">
        <v>1723</v>
      </c>
    </row>
    <row r="488" s="13" customFormat="1">
      <c r="A488" s="13"/>
      <c r="B488" s="233"/>
      <c r="C488" s="234"/>
      <c r="D488" s="235" t="s">
        <v>209</v>
      </c>
      <c r="E488" s="236" t="s">
        <v>1</v>
      </c>
      <c r="F488" s="237" t="s">
        <v>1724</v>
      </c>
      <c r="G488" s="234"/>
      <c r="H488" s="236" t="s">
        <v>1</v>
      </c>
      <c r="I488" s="238"/>
      <c r="J488" s="234"/>
      <c r="K488" s="234"/>
      <c r="L488" s="239"/>
      <c r="M488" s="240"/>
      <c r="N488" s="241"/>
      <c r="O488" s="241"/>
      <c r="P488" s="241"/>
      <c r="Q488" s="241"/>
      <c r="R488" s="241"/>
      <c r="S488" s="241"/>
      <c r="T488" s="242"/>
      <c r="U488" s="13"/>
      <c r="V488" s="13"/>
      <c r="W488" s="13"/>
      <c r="X488" s="13"/>
      <c r="Y488" s="13"/>
      <c r="Z488" s="13"/>
      <c r="AA488" s="13"/>
      <c r="AB488" s="13"/>
      <c r="AC488" s="13"/>
      <c r="AD488" s="13"/>
      <c r="AE488" s="13"/>
      <c r="AT488" s="243" t="s">
        <v>209</v>
      </c>
      <c r="AU488" s="243" t="s">
        <v>85</v>
      </c>
      <c r="AV488" s="13" t="s">
        <v>85</v>
      </c>
      <c r="AW488" s="13" t="s">
        <v>33</v>
      </c>
      <c r="AX488" s="13" t="s">
        <v>77</v>
      </c>
      <c r="AY488" s="243" t="s">
        <v>199</v>
      </c>
    </row>
    <row r="489" s="14" customFormat="1">
      <c r="A489" s="14"/>
      <c r="B489" s="244"/>
      <c r="C489" s="245"/>
      <c r="D489" s="235" t="s">
        <v>209</v>
      </c>
      <c r="E489" s="246" t="s">
        <v>1</v>
      </c>
      <c r="F489" s="247" t="s">
        <v>336</v>
      </c>
      <c r="G489" s="245"/>
      <c r="H489" s="248">
        <v>20</v>
      </c>
      <c r="I489" s="249"/>
      <c r="J489" s="245"/>
      <c r="K489" s="245"/>
      <c r="L489" s="250"/>
      <c r="M489" s="251"/>
      <c r="N489" s="252"/>
      <c r="O489" s="252"/>
      <c r="P489" s="252"/>
      <c r="Q489" s="252"/>
      <c r="R489" s="252"/>
      <c r="S489" s="252"/>
      <c r="T489" s="253"/>
      <c r="U489" s="14"/>
      <c r="V489" s="14"/>
      <c r="W489" s="14"/>
      <c r="X489" s="14"/>
      <c r="Y489" s="14"/>
      <c r="Z489" s="14"/>
      <c r="AA489" s="14"/>
      <c r="AB489" s="14"/>
      <c r="AC489" s="14"/>
      <c r="AD489" s="14"/>
      <c r="AE489" s="14"/>
      <c r="AT489" s="254" t="s">
        <v>209</v>
      </c>
      <c r="AU489" s="254" t="s">
        <v>85</v>
      </c>
      <c r="AV489" s="14" t="s">
        <v>87</v>
      </c>
      <c r="AW489" s="14" t="s">
        <v>33</v>
      </c>
      <c r="AX489" s="14" t="s">
        <v>85</v>
      </c>
      <c r="AY489" s="254" t="s">
        <v>199</v>
      </c>
    </row>
    <row r="490" s="2" customFormat="1" ht="24.15" customHeight="1">
      <c r="A490" s="39"/>
      <c r="B490" s="40"/>
      <c r="C490" s="220" t="s">
        <v>806</v>
      </c>
      <c r="D490" s="220" t="s">
        <v>202</v>
      </c>
      <c r="E490" s="221" t="s">
        <v>1725</v>
      </c>
      <c r="F490" s="222" t="s">
        <v>1726</v>
      </c>
      <c r="G490" s="223" t="s">
        <v>1093</v>
      </c>
      <c r="H490" s="224">
        <v>16</v>
      </c>
      <c r="I490" s="225"/>
      <c r="J490" s="226">
        <f>ROUND(I490*H490,2)</f>
        <v>0</v>
      </c>
      <c r="K490" s="222" t="s">
        <v>206</v>
      </c>
      <c r="L490" s="45"/>
      <c r="M490" s="227" t="s">
        <v>1</v>
      </c>
      <c r="N490" s="228" t="s">
        <v>42</v>
      </c>
      <c r="O490" s="92"/>
      <c r="P490" s="229">
        <f>O490*H490</f>
        <v>0</v>
      </c>
      <c r="Q490" s="229">
        <v>0</v>
      </c>
      <c r="R490" s="229">
        <f>Q490*H490</f>
        <v>0</v>
      </c>
      <c r="S490" s="229">
        <v>0</v>
      </c>
      <c r="T490" s="230">
        <f>S490*H490</f>
        <v>0</v>
      </c>
      <c r="U490" s="39"/>
      <c r="V490" s="39"/>
      <c r="W490" s="39"/>
      <c r="X490" s="39"/>
      <c r="Y490" s="39"/>
      <c r="Z490" s="39"/>
      <c r="AA490" s="39"/>
      <c r="AB490" s="39"/>
      <c r="AC490" s="39"/>
      <c r="AD490" s="39"/>
      <c r="AE490" s="39"/>
      <c r="AR490" s="231" t="s">
        <v>1167</v>
      </c>
      <c r="AT490" s="231" t="s">
        <v>202</v>
      </c>
      <c r="AU490" s="231" t="s">
        <v>85</v>
      </c>
      <c r="AY490" s="18" t="s">
        <v>199</v>
      </c>
      <c r="BE490" s="232">
        <f>IF(N490="základní",J490,0)</f>
        <v>0</v>
      </c>
      <c r="BF490" s="232">
        <f>IF(N490="snížená",J490,0)</f>
        <v>0</v>
      </c>
      <c r="BG490" s="232">
        <f>IF(N490="zákl. přenesená",J490,0)</f>
        <v>0</v>
      </c>
      <c r="BH490" s="232">
        <f>IF(N490="sníž. přenesená",J490,0)</f>
        <v>0</v>
      </c>
      <c r="BI490" s="232">
        <f>IF(N490="nulová",J490,0)</f>
        <v>0</v>
      </c>
      <c r="BJ490" s="18" t="s">
        <v>85</v>
      </c>
      <c r="BK490" s="232">
        <f>ROUND(I490*H490,2)</f>
        <v>0</v>
      </c>
      <c r="BL490" s="18" t="s">
        <v>1167</v>
      </c>
      <c r="BM490" s="231" t="s">
        <v>1727</v>
      </c>
    </row>
    <row r="491" s="13" customFormat="1">
      <c r="A491" s="13"/>
      <c r="B491" s="233"/>
      <c r="C491" s="234"/>
      <c r="D491" s="235" t="s">
        <v>209</v>
      </c>
      <c r="E491" s="236" t="s">
        <v>1</v>
      </c>
      <c r="F491" s="237" t="s">
        <v>1728</v>
      </c>
      <c r="G491" s="234"/>
      <c r="H491" s="236" t="s">
        <v>1</v>
      </c>
      <c r="I491" s="238"/>
      <c r="J491" s="234"/>
      <c r="K491" s="234"/>
      <c r="L491" s="239"/>
      <c r="M491" s="240"/>
      <c r="N491" s="241"/>
      <c r="O491" s="241"/>
      <c r="P491" s="241"/>
      <c r="Q491" s="241"/>
      <c r="R491" s="241"/>
      <c r="S491" s="241"/>
      <c r="T491" s="242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T491" s="243" t="s">
        <v>209</v>
      </c>
      <c r="AU491" s="243" t="s">
        <v>85</v>
      </c>
      <c r="AV491" s="13" t="s">
        <v>85</v>
      </c>
      <c r="AW491" s="13" t="s">
        <v>33</v>
      </c>
      <c r="AX491" s="13" t="s">
        <v>77</v>
      </c>
      <c r="AY491" s="243" t="s">
        <v>199</v>
      </c>
    </row>
    <row r="492" s="13" customFormat="1">
      <c r="A492" s="13"/>
      <c r="B492" s="233"/>
      <c r="C492" s="234"/>
      <c r="D492" s="235" t="s">
        <v>209</v>
      </c>
      <c r="E492" s="236" t="s">
        <v>1</v>
      </c>
      <c r="F492" s="237" t="s">
        <v>1729</v>
      </c>
      <c r="G492" s="234"/>
      <c r="H492" s="236" t="s">
        <v>1</v>
      </c>
      <c r="I492" s="238"/>
      <c r="J492" s="234"/>
      <c r="K492" s="234"/>
      <c r="L492" s="239"/>
      <c r="M492" s="240"/>
      <c r="N492" s="241"/>
      <c r="O492" s="241"/>
      <c r="P492" s="241"/>
      <c r="Q492" s="241"/>
      <c r="R492" s="241"/>
      <c r="S492" s="241"/>
      <c r="T492" s="242"/>
      <c r="U492" s="13"/>
      <c r="V492" s="13"/>
      <c r="W492" s="13"/>
      <c r="X492" s="13"/>
      <c r="Y492" s="13"/>
      <c r="Z492" s="13"/>
      <c r="AA492" s="13"/>
      <c r="AB492" s="13"/>
      <c r="AC492" s="13"/>
      <c r="AD492" s="13"/>
      <c r="AE492" s="13"/>
      <c r="AT492" s="243" t="s">
        <v>209</v>
      </c>
      <c r="AU492" s="243" t="s">
        <v>85</v>
      </c>
      <c r="AV492" s="13" t="s">
        <v>85</v>
      </c>
      <c r="AW492" s="13" t="s">
        <v>33</v>
      </c>
      <c r="AX492" s="13" t="s">
        <v>77</v>
      </c>
      <c r="AY492" s="243" t="s">
        <v>199</v>
      </c>
    </row>
    <row r="493" s="14" customFormat="1">
      <c r="A493" s="14"/>
      <c r="B493" s="244"/>
      <c r="C493" s="245"/>
      <c r="D493" s="235" t="s">
        <v>209</v>
      </c>
      <c r="E493" s="246" t="s">
        <v>1</v>
      </c>
      <c r="F493" s="247" t="s">
        <v>1730</v>
      </c>
      <c r="G493" s="245"/>
      <c r="H493" s="248">
        <v>16</v>
      </c>
      <c r="I493" s="249"/>
      <c r="J493" s="245"/>
      <c r="K493" s="245"/>
      <c r="L493" s="250"/>
      <c r="M493" s="251"/>
      <c r="N493" s="252"/>
      <c r="O493" s="252"/>
      <c r="P493" s="252"/>
      <c r="Q493" s="252"/>
      <c r="R493" s="252"/>
      <c r="S493" s="252"/>
      <c r="T493" s="253"/>
      <c r="U493" s="14"/>
      <c r="V493" s="14"/>
      <c r="W493" s="14"/>
      <c r="X493" s="14"/>
      <c r="Y493" s="14"/>
      <c r="Z493" s="14"/>
      <c r="AA493" s="14"/>
      <c r="AB493" s="14"/>
      <c r="AC493" s="14"/>
      <c r="AD493" s="14"/>
      <c r="AE493" s="14"/>
      <c r="AT493" s="254" t="s">
        <v>209</v>
      </c>
      <c r="AU493" s="254" t="s">
        <v>85</v>
      </c>
      <c r="AV493" s="14" t="s">
        <v>87</v>
      </c>
      <c r="AW493" s="14" t="s">
        <v>33</v>
      </c>
      <c r="AX493" s="14" t="s">
        <v>85</v>
      </c>
      <c r="AY493" s="254" t="s">
        <v>199</v>
      </c>
    </row>
    <row r="494" s="2" customFormat="1" ht="16.5" customHeight="1">
      <c r="A494" s="39"/>
      <c r="B494" s="40"/>
      <c r="C494" s="255" t="s">
        <v>810</v>
      </c>
      <c r="D494" s="255" t="s">
        <v>252</v>
      </c>
      <c r="E494" s="256" t="s">
        <v>776</v>
      </c>
      <c r="F494" s="257" t="s">
        <v>777</v>
      </c>
      <c r="G494" s="258" t="s">
        <v>248</v>
      </c>
      <c r="H494" s="259">
        <v>1</v>
      </c>
      <c r="I494" s="260"/>
      <c r="J494" s="261">
        <f>ROUND(I494*H494,2)</f>
        <v>0</v>
      </c>
      <c r="K494" s="257" t="s">
        <v>206</v>
      </c>
      <c r="L494" s="262"/>
      <c r="M494" s="263" t="s">
        <v>1</v>
      </c>
      <c r="N494" s="264" t="s">
        <v>42</v>
      </c>
      <c r="O494" s="92"/>
      <c r="P494" s="229">
        <f>O494*H494</f>
        <v>0</v>
      </c>
      <c r="Q494" s="229">
        <v>0.056000000000000001</v>
      </c>
      <c r="R494" s="229">
        <f>Q494*H494</f>
        <v>0.056000000000000001</v>
      </c>
      <c r="S494" s="229">
        <v>0</v>
      </c>
      <c r="T494" s="230">
        <f>S494*H494</f>
        <v>0</v>
      </c>
      <c r="U494" s="39"/>
      <c r="V494" s="39"/>
      <c r="W494" s="39"/>
      <c r="X494" s="39"/>
      <c r="Y494" s="39"/>
      <c r="Z494" s="39"/>
      <c r="AA494" s="39"/>
      <c r="AB494" s="39"/>
      <c r="AC494" s="39"/>
      <c r="AD494" s="39"/>
      <c r="AE494" s="39"/>
      <c r="AR494" s="231" t="s">
        <v>1167</v>
      </c>
      <c r="AT494" s="231" t="s">
        <v>252</v>
      </c>
      <c r="AU494" s="231" t="s">
        <v>85</v>
      </c>
      <c r="AY494" s="18" t="s">
        <v>199</v>
      </c>
      <c r="BE494" s="232">
        <f>IF(N494="základní",J494,0)</f>
        <v>0</v>
      </c>
      <c r="BF494" s="232">
        <f>IF(N494="snížená",J494,0)</f>
        <v>0</v>
      </c>
      <c r="BG494" s="232">
        <f>IF(N494="zákl. přenesená",J494,0)</f>
        <v>0</v>
      </c>
      <c r="BH494" s="232">
        <f>IF(N494="sníž. přenesená",J494,0)</f>
        <v>0</v>
      </c>
      <c r="BI494" s="232">
        <f>IF(N494="nulová",J494,0)</f>
        <v>0</v>
      </c>
      <c r="BJ494" s="18" t="s">
        <v>85</v>
      </c>
      <c r="BK494" s="232">
        <f>ROUND(I494*H494,2)</f>
        <v>0</v>
      </c>
      <c r="BL494" s="18" t="s">
        <v>1167</v>
      </c>
      <c r="BM494" s="231" t="s">
        <v>1731</v>
      </c>
    </row>
    <row r="495" s="13" customFormat="1">
      <c r="A495" s="13"/>
      <c r="B495" s="233"/>
      <c r="C495" s="234"/>
      <c r="D495" s="235" t="s">
        <v>209</v>
      </c>
      <c r="E495" s="236" t="s">
        <v>1</v>
      </c>
      <c r="F495" s="237" t="s">
        <v>1732</v>
      </c>
      <c r="G495" s="234"/>
      <c r="H495" s="236" t="s">
        <v>1</v>
      </c>
      <c r="I495" s="238"/>
      <c r="J495" s="234"/>
      <c r="K495" s="234"/>
      <c r="L495" s="239"/>
      <c r="M495" s="240"/>
      <c r="N495" s="241"/>
      <c r="O495" s="241"/>
      <c r="P495" s="241"/>
      <c r="Q495" s="241"/>
      <c r="R495" s="241"/>
      <c r="S495" s="241"/>
      <c r="T495" s="242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T495" s="243" t="s">
        <v>209</v>
      </c>
      <c r="AU495" s="243" t="s">
        <v>85</v>
      </c>
      <c r="AV495" s="13" t="s">
        <v>85</v>
      </c>
      <c r="AW495" s="13" t="s">
        <v>33</v>
      </c>
      <c r="AX495" s="13" t="s">
        <v>77</v>
      </c>
      <c r="AY495" s="243" t="s">
        <v>199</v>
      </c>
    </row>
    <row r="496" s="14" customFormat="1">
      <c r="A496" s="14"/>
      <c r="B496" s="244"/>
      <c r="C496" s="245"/>
      <c r="D496" s="235" t="s">
        <v>209</v>
      </c>
      <c r="E496" s="246" t="s">
        <v>1</v>
      </c>
      <c r="F496" s="247" t="s">
        <v>85</v>
      </c>
      <c r="G496" s="245"/>
      <c r="H496" s="248">
        <v>1</v>
      </c>
      <c r="I496" s="249"/>
      <c r="J496" s="245"/>
      <c r="K496" s="245"/>
      <c r="L496" s="250"/>
      <c r="M496" s="251"/>
      <c r="N496" s="252"/>
      <c r="O496" s="252"/>
      <c r="P496" s="252"/>
      <c r="Q496" s="252"/>
      <c r="R496" s="252"/>
      <c r="S496" s="252"/>
      <c r="T496" s="253"/>
      <c r="U496" s="14"/>
      <c r="V496" s="14"/>
      <c r="W496" s="14"/>
      <c r="X496" s="14"/>
      <c r="Y496" s="14"/>
      <c r="Z496" s="14"/>
      <c r="AA496" s="14"/>
      <c r="AB496" s="14"/>
      <c r="AC496" s="14"/>
      <c r="AD496" s="14"/>
      <c r="AE496" s="14"/>
      <c r="AT496" s="254" t="s">
        <v>209</v>
      </c>
      <c r="AU496" s="254" t="s">
        <v>85</v>
      </c>
      <c r="AV496" s="14" t="s">
        <v>87</v>
      </c>
      <c r="AW496" s="14" t="s">
        <v>33</v>
      </c>
      <c r="AX496" s="14" t="s">
        <v>85</v>
      </c>
      <c r="AY496" s="254" t="s">
        <v>199</v>
      </c>
    </row>
    <row r="497" s="2" customFormat="1" ht="16.5" customHeight="1">
      <c r="A497" s="39"/>
      <c r="B497" s="40"/>
      <c r="C497" s="255" t="s">
        <v>814</v>
      </c>
      <c r="D497" s="255" t="s">
        <v>252</v>
      </c>
      <c r="E497" s="256" t="s">
        <v>1733</v>
      </c>
      <c r="F497" s="257" t="s">
        <v>1734</v>
      </c>
      <c r="G497" s="258" t="s">
        <v>248</v>
      </c>
      <c r="H497" s="259">
        <v>1</v>
      </c>
      <c r="I497" s="260"/>
      <c r="J497" s="261">
        <f>ROUND(I497*H497,2)</f>
        <v>0</v>
      </c>
      <c r="K497" s="257" t="s">
        <v>206</v>
      </c>
      <c r="L497" s="262"/>
      <c r="M497" s="263" t="s">
        <v>1</v>
      </c>
      <c r="N497" s="264" t="s">
        <v>42</v>
      </c>
      <c r="O497" s="92"/>
      <c r="P497" s="229">
        <f>O497*H497</f>
        <v>0</v>
      </c>
      <c r="Q497" s="229">
        <v>0.001</v>
      </c>
      <c r="R497" s="229">
        <f>Q497*H497</f>
        <v>0.001</v>
      </c>
      <c r="S497" s="229">
        <v>0</v>
      </c>
      <c r="T497" s="230">
        <f>S497*H497</f>
        <v>0</v>
      </c>
      <c r="U497" s="39"/>
      <c r="V497" s="39"/>
      <c r="W497" s="39"/>
      <c r="X497" s="39"/>
      <c r="Y497" s="39"/>
      <c r="Z497" s="39"/>
      <c r="AA497" s="39"/>
      <c r="AB497" s="39"/>
      <c r="AC497" s="39"/>
      <c r="AD497" s="39"/>
      <c r="AE497" s="39"/>
      <c r="AR497" s="231" t="s">
        <v>1167</v>
      </c>
      <c r="AT497" s="231" t="s">
        <v>252</v>
      </c>
      <c r="AU497" s="231" t="s">
        <v>85</v>
      </c>
      <c r="AY497" s="18" t="s">
        <v>199</v>
      </c>
      <c r="BE497" s="232">
        <f>IF(N497="základní",J497,0)</f>
        <v>0</v>
      </c>
      <c r="BF497" s="232">
        <f>IF(N497="snížená",J497,0)</f>
        <v>0</v>
      </c>
      <c r="BG497" s="232">
        <f>IF(N497="zákl. přenesená",J497,0)</f>
        <v>0</v>
      </c>
      <c r="BH497" s="232">
        <f>IF(N497="sníž. přenesená",J497,0)</f>
        <v>0</v>
      </c>
      <c r="BI497" s="232">
        <f>IF(N497="nulová",J497,0)</f>
        <v>0</v>
      </c>
      <c r="BJ497" s="18" t="s">
        <v>85</v>
      </c>
      <c r="BK497" s="232">
        <f>ROUND(I497*H497,2)</f>
        <v>0</v>
      </c>
      <c r="BL497" s="18" t="s">
        <v>1167</v>
      </c>
      <c r="BM497" s="231" t="s">
        <v>1735</v>
      </c>
    </row>
    <row r="498" s="2" customFormat="1" ht="24.15" customHeight="1">
      <c r="A498" s="39"/>
      <c r="B498" s="40"/>
      <c r="C498" s="220" t="s">
        <v>818</v>
      </c>
      <c r="D498" s="220" t="s">
        <v>202</v>
      </c>
      <c r="E498" s="221" t="s">
        <v>1091</v>
      </c>
      <c r="F498" s="222" t="s">
        <v>1092</v>
      </c>
      <c r="G498" s="223" t="s">
        <v>1093</v>
      </c>
      <c r="H498" s="224">
        <v>7</v>
      </c>
      <c r="I498" s="225"/>
      <c r="J498" s="226">
        <f>ROUND(I498*H498,2)</f>
        <v>0</v>
      </c>
      <c r="K498" s="222" t="s">
        <v>206</v>
      </c>
      <c r="L498" s="45"/>
      <c r="M498" s="227" t="s">
        <v>1</v>
      </c>
      <c r="N498" s="228" t="s">
        <v>42</v>
      </c>
      <c r="O498" s="92"/>
      <c r="P498" s="229">
        <f>O498*H498</f>
        <v>0</v>
      </c>
      <c r="Q498" s="229">
        <v>0</v>
      </c>
      <c r="R498" s="229">
        <f>Q498*H498</f>
        <v>0</v>
      </c>
      <c r="S498" s="229">
        <v>0</v>
      </c>
      <c r="T498" s="230">
        <f>S498*H498</f>
        <v>0</v>
      </c>
      <c r="U498" s="39"/>
      <c r="V498" s="39"/>
      <c r="W498" s="39"/>
      <c r="X498" s="39"/>
      <c r="Y498" s="39"/>
      <c r="Z498" s="39"/>
      <c r="AA498" s="39"/>
      <c r="AB498" s="39"/>
      <c r="AC498" s="39"/>
      <c r="AD498" s="39"/>
      <c r="AE498" s="39"/>
      <c r="AR498" s="231" t="s">
        <v>1094</v>
      </c>
      <c r="AT498" s="231" t="s">
        <v>202</v>
      </c>
      <c r="AU498" s="231" t="s">
        <v>85</v>
      </c>
      <c r="AY498" s="18" t="s">
        <v>199</v>
      </c>
      <c r="BE498" s="232">
        <f>IF(N498="základní",J498,0)</f>
        <v>0</v>
      </c>
      <c r="BF498" s="232">
        <f>IF(N498="snížená",J498,0)</f>
        <v>0</v>
      </c>
      <c r="BG498" s="232">
        <f>IF(N498="zákl. přenesená",J498,0)</f>
        <v>0</v>
      </c>
      <c r="BH498" s="232">
        <f>IF(N498="sníž. přenesená",J498,0)</f>
        <v>0</v>
      </c>
      <c r="BI498" s="232">
        <f>IF(N498="nulová",J498,0)</f>
        <v>0</v>
      </c>
      <c r="BJ498" s="18" t="s">
        <v>85</v>
      </c>
      <c r="BK498" s="232">
        <f>ROUND(I498*H498,2)</f>
        <v>0</v>
      </c>
      <c r="BL498" s="18" t="s">
        <v>1094</v>
      </c>
      <c r="BM498" s="231" t="s">
        <v>1736</v>
      </c>
    </row>
    <row r="499" s="13" customFormat="1">
      <c r="A499" s="13"/>
      <c r="B499" s="233"/>
      <c r="C499" s="234"/>
      <c r="D499" s="235" t="s">
        <v>209</v>
      </c>
      <c r="E499" s="236" t="s">
        <v>1</v>
      </c>
      <c r="F499" s="237" t="s">
        <v>1096</v>
      </c>
      <c r="G499" s="234"/>
      <c r="H499" s="236" t="s">
        <v>1</v>
      </c>
      <c r="I499" s="238"/>
      <c r="J499" s="234"/>
      <c r="K499" s="234"/>
      <c r="L499" s="239"/>
      <c r="M499" s="240"/>
      <c r="N499" s="241"/>
      <c r="O499" s="241"/>
      <c r="P499" s="241"/>
      <c r="Q499" s="241"/>
      <c r="R499" s="241"/>
      <c r="S499" s="241"/>
      <c r="T499" s="242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T499" s="243" t="s">
        <v>209</v>
      </c>
      <c r="AU499" s="243" t="s">
        <v>85</v>
      </c>
      <c r="AV499" s="13" t="s">
        <v>85</v>
      </c>
      <c r="AW499" s="13" t="s">
        <v>33</v>
      </c>
      <c r="AX499" s="13" t="s">
        <v>77</v>
      </c>
      <c r="AY499" s="243" t="s">
        <v>199</v>
      </c>
    </row>
    <row r="500" s="14" customFormat="1">
      <c r="A500" s="14"/>
      <c r="B500" s="244"/>
      <c r="C500" s="245"/>
      <c r="D500" s="235" t="s">
        <v>209</v>
      </c>
      <c r="E500" s="246" t="s">
        <v>1</v>
      </c>
      <c r="F500" s="247" t="s">
        <v>1737</v>
      </c>
      <c r="G500" s="245"/>
      <c r="H500" s="248">
        <v>7</v>
      </c>
      <c r="I500" s="249"/>
      <c r="J500" s="245"/>
      <c r="K500" s="245"/>
      <c r="L500" s="250"/>
      <c r="M500" s="291"/>
      <c r="N500" s="292"/>
      <c r="O500" s="292"/>
      <c r="P500" s="292"/>
      <c r="Q500" s="292"/>
      <c r="R500" s="292"/>
      <c r="S500" s="292"/>
      <c r="T500" s="293"/>
      <c r="U500" s="14"/>
      <c r="V500" s="14"/>
      <c r="W500" s="14"/>
      <c r="X500" s="14"/>
      <c r="Y500" s="14"/>
      <c r="Z500" s="14"/>
      <c r="AA500" s="14"/>
      <c r="AB500" s="14"/>
      <c r="AC500" s="14"/>
      <c r="AD500" s="14"/>
      <c r="AE500" s="14"/>
      <c r="AT500" s="254" t="s">
        <v>209</v>
      </c>
      <c r="AU500" s="254" t="s">
        <v>85</v>
      </c>
      <c r="AV500" s="14" t="s">
        <v>87</v>
      </c>
      <c r="AW500" s="14" t="s">
        <v>33</v>
      </c>
      <c r="AX500" s="14" t="s">
        <v>85</v>
      </c>
      <c r="AY500" s="254" t="s">
        <v>199</v>
      </c>
    </row>
    <row r="501" s="2" customFormat="1" ht="6.96" customHeight="1">
      <c r="A501" s="39"/>
      <c r="B501" s="67"/>
      <c r="C501" s="68"/>
      <c r="D501" s="68"/>
      <c r="E501" s="68"/>
      <c r="F501" s="68"/>
      <c r="G501" s="68"/>
      <c r="H501" s="68"/>
      <c r="I501" s="68"/>
      <c r="J501" s="68"/>
      <c r="K501" s="68"/>
      <c r="L501" s="45"/>
      <c r="M501" s="39"/>
      <c r="O501" s="39"/>
      <c r="P501" s="39"/>
      <c r="Q501" s="39"/>
      <c r="R501" s="39"/>
      <c r="S501" s="39"/>
      <c r="T501" s="39"/>
      <c r="U501" s="39"/>
      <c r="V501" s="39"/>
      <c r="W501" s="39"/>
      <c r="X501" s="39"/>
      <c r="Y501" s="39"/>
      <c r="Z501" s="39"/>
      <c r="AA501" s="39"/>
      <c r="AB501" s="39"/>
      <c r="AC501" s="39"/>
      <c r="AD501" s="39"/>
      <c r="AE501" s="39"/>
    </row>
  </sheetData>
  <sheetProtection sheet="1" autoFilter="0" formatColumns="0" formatRows="0" objects="1" scenarios="1" spinCount="100000" saltValue="fWTVCO2TnpAkkJHFJV3vf4WrrFO8Fswfh68PRPEFeaR+o20sN1v8jE5e+drBLyCB+JiJqerNAgZgmzGG8ncwgg==" hashValue="4SV0F8jh6hbzeAmb+uhkgtdp5pie2iBFGUffTXvfcTTfa42/fbqpvXa+ozc+D/D5Q7SrCA1rEfyfM+pTFrsf9w==" algorithmName="SHA-512" password="CC35"/>
  <autoFilter ref="C132:K500"/>
  <mergeCells count="9">
    <mergeCell ref="E7:H7"/>
    <mergeCell ref="E9:H9"/>
    <mergeCell ref="E18:H18"/>
    <mergeCell ref="E27:H27"/>
    <mergeCell ref="E85:H85"/>
    <mergeCell ref="E87:H87"/>
    <mergeCell ref="E123:H123"/>
    <mergeCell ref="E125:H12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99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1"/>
      <c r="AT3" s="18" t="s">
        <v>87</v>
      </c>
    </row>
    <row r="4" s="1" customFormat="1" ht="24.96" customHeight="1">
      <c r="B4" s="21"/>
      <c r="D4" s="140" t="s">
        <v>113</v>
      </c>
      <c r="L4" s="21"/>
      <c r="M4" s="141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2" t="s">
        <v>16</v>
      </c>
      <c r="L6" s="21"/>
    </row>
    <row r="7" s="1" customFormat="1" ht="16.5" customHeight="1">
      <c r="B7" s="21"/>
      <c r="E7" s="143" t="str">
        <f>'Rekapitulace stavby'!K6</f>
        <v>Brno Kounicova ADM-oprava kanceláří 2NP (SMT+ST Brno)</v>
      </c>
      <c r="F7" s="142"/>
      <c r="G7" s="142"/>
      <c r="H7" s="142"/>
      <c r="L7" s="21"/>
    </row>
    <row r="8" s="2" customFormat="1" ht="12" customHeight="1">
      <c r="A8" s="39"/>
      <c r="B8" s="45"/>
      <c r="C8" s="39"/>
      <c r="D8" s="142" t="s">
        <v>126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4" t="s">
        <v>1738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2" t="s">
        <v>18</v>
      </c>
      <c r="E11" s="39"/>
      <c r="F11" s="145" t="s">
        <v>1</v>
      </c>
      <c r="G11" s="39"/>
      <c r="H11" s="39"/>
      <c r="I11" s="142" t="s">
        <v>19</v>
      </c>
      <c r="J11" s="145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2" t="s">
        <v>20</v>
      </c>
      <c r="E12" s="39"/>
      <c r="F12" s="145" t="s">
        <v>21</v>
      </c>
      <c r="G12" s="39"/>
      <c r="H12" s="39"/>
      <c r="I12" s="142" t="s">
        <v>22</v>
      </c>
      <c r="J12" s="146" t="str">
        <f>'Rekapitulace stavby'!AN8</f>
        <v>25. 8. 2023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2" t="s">
        <v>24</v>
      </c>
      <c r="E14" s="39"/>
      <c r="F14" s="39"/>
      <c r="G14" s="39"/>
      <c r="H14" s="39"/>
      <c r="I14" s="142" t="s">
        <v>25</v>
      </c>
      <c r="J14" s="145" t="s">
        <v>26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5" t="s">
        <v>27</v>
      </c>
      <c r="F15" s="39"/>
      <c r="G15" s="39"/>
      <c r="H15" s="39"/>
      <c r="I15" s="142" t="s">
        <v>28</v>
      </c>
      <c r="J15" s="145" t="s">
        <v>29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2" t="s">
        <v>30</v>
      </c>
      <c r="E17" s="39"/>
      <c r="F17" s="39"/>
      <c r="G17" s="39"/>
      <c r="H17" s="39"/>
      <c r="I17" s="142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5"/>
      <c r="G18" s="145"/>
      <c r="H18" s="145"/>
      <c r="I18" s="142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2" t="s">
        <v>32</v>
      </c>
      <c r="E20" s="39"/>
      <c r="F20" s="39"/>
      <c r="G20" s="39"/>
      <c r="H20" s="39"/>
      <c r="I20" s="142" t="s">
        <v>25</v>
      </c>
      <c r="J20" s="145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5" t="str">
        <f>IF('Rekapitulace stavby'!E17="","",'Rekapitulace stavby'!E17)</f>
        <v xml:space="preserve"> </v>
      </c>
      <c r="F21" s="39"/>
      <c r="G21" s="39"/>
      <c r="H21" s="39"/>
      <c r="I21" s="142" t="s">
        <v>28</v>
      </c>
      <c r="J21" s="145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2" t="s">
        <v>34</v>
      </c>
      <c r="E23" s="39"/>
      <c r="F23" s="39"/>
      <c r="G23" s="39"/>
      <c r="H23" s="39"/>
      <c r="I23" s="142" t="s">
        <v>25</v>
      </c>
      <c r="J23" s="145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5" t="str">
        <f>IF('Rekapitulace stavby'!E20="","",'Rekapitulace stavby'!E20)</f>
        <v xml:space="preserve"> </v>
      </c>
      <c r="F24" s="39"/>
      <c r="G24" s="39"/>
      <c r="H24" s="39"/>
      <c r="I24" s="142" t="s">
        <v>28</v>
      </c>
      <c r="J24" s="145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2" t="s">
        <v>35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7"/>
      <c r="B27" s="148"/>
      <c r="C27" s="147"/>
      <c r="D27" s="147"/>
      <c r="E27" s="149" t="s">
        <v>1</v>
      </c>
      <c r="F27" s="149"/>
      <c r="G27" s="149"/>
      <c r="H27" s="149"/>
      <c r="I27" s="147"/>
      <c r="J27" s="147"/>
      <c r="K27" s="147"/>
      <c r="L27" s="150"/>
      <c r="S27" s="147"/>
      <c r="T27" s="147"/>
      <c r="U27" s="147"/>
      <c r="V27" s="147"/>
      <c r="W27" s="147"/>
      <c r="X27" s="147"/>
      <c r="Y27" s="147"/>
      <c r="Z27" s="147"/>
      <c r="AA27" s="147"/>
      <c r="AB27" s="147"/>
      <c r="AC27" s="147"/>
      <c r="AD27" s="147"/>
      <c r="AE27" s="147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1"/>
      <c r="E29" s="151"/>
      <c r="F29" s="151"/>
      <c r="G29" s="151"/>
      <c r="H29" s="151"/>
      <c r="I29" s="151"/>
      <c r="J29" s="151"/>
      <c r="K29" s="151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2" t="s">
        <v>37</v>
      </c>
      <c r="E30" s="39"/>
      <c r="F30" s="39"/>
      <c r="G30" s="39"/>
      <c r="H30" s="39"/>
      <c r="I30" s="39"/>
      <c r="J30" s="153">
        <f>ROUND(J118,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1"/>
      <c r="E31" s="151"/>
      <c r="F31" s="151"/>
      <c r="G31" s="151"/>
      <c r="H31" s="151"/>
      <c r="I31" s="151"/>
      <c r="J31" s="151"/>
      <c r="K31" s="151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4" t="s">
        <v>39</v>
      </c>
      <c r="G32" s="39"/>
      <c r="H32" s="39"/>
      <c r="I32" s="154" t="s">
        <v>38</v>
      </c>
      <c r="J32" s="154" t="s">
        <v>40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5" t="s">
        <v>41</v>
      </c>
      <c r="E33" s="142" t="s">
        <v>42</v>
      </c>
      <c r="F33" s="156">
        <f>ROUND((SUM(BE118:BE126)),  2)</f>
        <v>0</v>
      </c>
      <c r="G33" s="39"/>
      <c r="H33" s="39"/>
      <c r="I33" s="157">
        <v>0.20999999999999999</v>
      </c>
      <c r="J33" s="156">
        <f>ROUND(((SUM(BE118:BE126))*I33),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2" t="s">
        <v>43</v>
      </c>
      <c r="F34" s="156">
        <f>ROUND((SUM(BF118:BF126)),  2)</f>
        <v>0</v>
      </c>
      <c r="G34" s="39"/>
      <c r="H34" s="39"/>
      <c r="I34" s="157">
        <v>0.14999999999999999</v>
      </c>
      <c r="J34" s="156">
        <f>ROUND(((SUM(BF118:BF126))*I34),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2" t="s">
        <v>44</v>
      </c>
      <c r="F35" s="156">
        <f>ROUND((SUM(BG118:BG126)),  2)</f>
        <v>0</v>
      </c>
      <c r="G35" s="39"/>
      <c r="H35" s="39"/>
      <c r="I35" s="157">
        <v>0.20999999999999999</v>
      </c>
      <c r="J35" s="156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2" t="s">
        <v>45</v>
      </c>
      <c r="F36" s="156">
        <f>ROUND((SUM(BH118:BH126)),  2)</f>
        <v>0</v>
      </c>
      <c r="G36" s="39"/>
      <c r="H36" s="39"/>
      <c r="I36" s="157">
        <v>0.14999999999999999</v>
      </c>
      <c r="J36" s="156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2" t="s">
        <v>46</v>
      </c>
      <c r="F37" s="156">
        <f>ROUND((SUM(BI118:BI126)),  2)</f>
        <v>0</v>
      </c>
      <c r="G37" s="39"/>
      <c r="H37" s="39"/>
      <c r="I37" s="157">
        <v>0</v>
      </c>
      <c r="J37" s="156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8"/>
      <c r="D39" s="159" t="s">
        <v>47</v>
      </c>
      <c r="E39" s="160"/>
      <c r="F39" s="160"/>
      <c r="G39" s="161" t="s">
        <v>48</v>
      </c>
      <c r="H39" s="162" t="s">
        <v>49</v>
      </c>
      <c r="I39" s="160"/>
      <c r="J39" s="163">
        <f>SUM(J30:J37)</f>
        <v>0</v>
      </c>
      <c r="K39" s="164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5" t="s">
        <v>50</v>
      </c>
      <c r="E50" s="166"/>
      <c r="F50" s="166"/>
      <c r="G50" s="165" t="s">
        <v>51</v>
      </c>
      <c r="H50" s="166"/>
      <c r="I50" s="166"/>
      <c r="J50" s="166"/>
      <c r="K50" s="166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7" t="s">
        <v>52</v>
      </c>
      <c r="E61" s="168"/>
      <c r="F61" s="169" t="s">
        <v>53</v>
      </c>
      <c r="G61" s="167" t="s">
        <v>52</v>
      </c>
      <c r="H61" s="168"/>
      <c r="I61" s="168"/>
      <c r="J61" s="170" t="s">
        <v>53</v>
      </c>
      <c r="K61" s="168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5" t="s">
        <v>54</v>
      </c>
      <c r="E65" s="171"/>
      <c r="F65" s="171"/>
      <c r="G65" s="165" t="s">
        <v>55</v>
      </c>
      <c r="H65" s="171"/>
      <c r="I65" s="171"/>
      <c r="J65" s="171"/>
      <c r="K65" s="171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7" t="s">
        <v>52</v>
      </c>
      <c r="E76" s="168"/>
      <c r="F76" s="169" t="s">
        <v>53</v>
      </c>
      <c r="G76" s="167" t="s">
        <v>52</v>
      </c>
      <c r="H76" s="168"/>
      <c r="I76" s="168"/>
      <c r="J76" s="170" t="s">
        <v>53</v>
      </c>
      <c r="K76" s="168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2"/>
      <c r="C77" s="173"/>
      <c r="D77" s="173"/>
      <c r="E77" s="173"/>
      <c r="F77" s="173"/>
      <c r="G77" s="173"/>
      <c r="H77" s="173"/>
      <c r="I77" s="173"/>
      <c r="J77" s="173"/>
      <c r="K77" s="173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4"/>
      <c r="C81" s="175"/>
      <c r="D81" s="175"/>
      <c r="E81" s="175"/>
      <c r="F81" s="175"/>
      <c r="G81" s="175"/>
      <c r="H81" s="175"/>
      <c r="I81" s="175"/>
      <c r="J81" s="175"/>
      <c r="K81" s="175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161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6" t="str">
        <f>E7</f>
        <v>Brno Kounicova ADM-oprava kanceláří 2NP (SMT+ST Brno)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126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05 - SO02 - Slaboproud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33" t="s">
        <v>22</v>
      </c>
      <c r="J89" s="80" t="str">
        <f>IF(J12="","",J12)</f>
        <v>25. 8. 2023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Správa železnic, státní organizace</v>
      </c>
      <c r="G91" s="41"/>
      <c r="H91" s="41"/>
      <c r="I91" s="33" t="s">
        <v>32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33" t="s">
        <v>34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7" t="s">
        <v>162</v>
      </c>
      <c r="D94" s="178"/>
      <c r="E94" s="178"/>
      <c r="F94" s="178"/>
      <c r="G94" s="178"/>
      <c r="H94" s="178"/>
      <c r="I94" s="178"/>
      <c r="J94" s="179" t="s">
        <v>163</v>
      </c>
      <c r="K94" s="178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0" t="s">
        <v>164</v>
      </c>
      <c r="D96" s="41"/>
      <c r="E96" s="41"/>
      <c r="F96" s="41"/>
      <c r="G96" s="41"/>
      <c r="H96" s="41"/>
      <c r="I96" s="41"/>
      <c r="J96" s="111">
        <f>J118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165</v>
      </c>
    </row>
    <row r="97" s="9" customFormat="1" ht="24.96" customHeight="1">
      <c r="A97" s="9"/>
      <c r="B97" s="181"/>
      <c r="C97" s="182"/>
      <c r="D97" s="183" t="s">
        <v>171</v>
      </c>
      <c r="E97" s="184"/>
      <c r="F97" s="184"/>
      <c r="G97" s="184"/>
      <c r="H97" s="184"/>
      <c r="I97" s="184"/>
      <c r="J97" s="185">
        <f>J119</f>
        <v>0</v>
      </c>
      <c r="K97" s="182"/>
      <c r="L97" s="18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7"/>
      <c r="C98" s="188"/>
      <c r="D98" s="189" t="s">
        <v>1099</v>
      </c>
      <c r="E98" s="190"/>
      <c r="F98" s="190"/>
      <c r="G98" s="190"/>
      <c r="H98" s="190"/>
      <c r="I98" s="190"/>
      <c r="J98" s="191">
        <f>J120</f>
        <v>0</v>
      </c>
      <c r="K98" s="188"/>
      <c r="L98" s="192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9"/>
      <c r="B99" s="40"/>
      <c r="C99" s="41"/>
      <c r="D99" s="41"/>
      <c r="E99" s="41"/>
      <c r="F99" s="41"/>
      <c r="G99" s="41"/>
      <c r="H99" s="41"/>
      <c r="I99" s="41"/>
      <c r="J99" s="41"/>
      <c r="K99" s="41"/>
      <c r="L99" s="64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0" s="2" customFormat="1" ht="6.96" customHeight="1">
      <c r="A100" s="39"/>
      <c r="B100" s="67"/>
      <c r="C100" s="68"/>
      <c r="D100" s="68"/>
      <c r="E100" s="68"/>
      <c r="F100" s="68"/>
      <c r="G100" s="68"/>
      <c r="H100" s="68"/>
      <c r="I100" s="68"/>
      <c r="J100" s="68"/>
      <c r="K100" s="68"/>
      <c r="L100" s="64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</row>
    <row r="104" s="2" customFormat="1" ht="6.96" customHeight="1">
      <c r="A104" s="39"/>
      <c r="B104" s="69"/>
      <c r="C104" s="70"/>
      <c r="D104" s="70"/>
      <c r="E104" s="70"/>
      <c r="F104" s="70"/>
      <c r="G104" s="70"/>
      <c r="H104" s="70"/>
      <c r="I104" s="70"/>
      <c r="J104" s="70"/>
      <c r="K104" s="70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24.96" customHeight="1">
      <c r="A105" s="39"/>
      <c r="B105" s="40"/>
      <c r="C105" s="24" t="s">
        <v>184</v>
      </c>
      <c r="D105" s="41"/>
      <c r="E105" s="41"/>
      <c r="F105" s="41"/>
      <c r="G105" s="41"/>
      <c r="H105" s="41"/>
      <c r="I105" s="41"/>
      <c r="J105" s="41"/>
      <c r="K105" s="41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6.96" customHeight="1">
      <c r="A106" s="39"/>
      <c r="B106" s="40"/>
      <c r="C106" s="41"/>
      <c r="D106" s="41"/>
      <c r="E106" s="41"/>
      <c r="F106" s="41"/>
      <c r="G106" s="41"/>
      <c r="H106" s="41"/>
      <c r="I106" s="41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12" customHeight="1">
      <c r="A107" s="39"/>
      <c r="B107" s="40"/>
      <c r="C107" s="33" t="s">
        <v>16</v>
      </c>
      <c r="D107" s="41"/>
      <c r="E107" s="41"/>
      <c r="F107" s="41"/>
      <c r="G107" s="41"/>
      <c r="H107" s="41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16.5" customHeight="1">
      <c r="A108" s="39"/>
      <c r="B108" s="40"/>
      <c r="C108" s="41"/>
      <c r="D108" s="41"/>
      <c r="E108" s="176" t="str">
        <f>E7</f>
        <v>Brno Kounicova ADM-oprava kanceláří 2NP (SMT+ST Brno)</v>
      </c>
      <c r="F108" s="33"/>
      <c r="G108" s="33"/>
      <c r="H108" s="33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2" customHeight="1">
      <c r="A109" s="39"/>
      <c r="B109" s="40"/>
      <c r="C109" s="33" t="s">
        <v>126</v>
      </c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6.5" customHeight="1">
      <c r="A110" s="39"/>
      <c r="B110" s="40"/>
      <c r="C110" s="41"/>
      <c r="D110" s="41"/>
      <c r="E110" s="77" t="str">
        <f>E9</f>
        <v>05 - SO02 - Slaboproud</v>
      </c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6.96" customHeight="1">
      <c r="A111" s="39"/>
      <c r="B111" s="40"/>
      <c r="C111" s="41"/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20</v>
      </c>
      <c r="D112" s="41"/>
      <c r="E112" s="41"/>
      <c r="F112" s="28" t="str">
        <f>F12</f>
        <v xml:space="preserve"> </v>
      </c>
      <c r="G112" s="41"/>
      <c r="H112" s="41"/>
      <c r="I112" s="33" t="s">
        <v>22</v>
      </c>
      <c r="J112" s="80" t="str">
        <f>IF(J12="","",J12)</f>
        <v>25. 8. 2023</v>
      </c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6.96" customHeight="1">
      <c r="A113" s="39"/>
      <c r="B113" s="40"/>
      <c r="C113" s="41"/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5.15" customHeight="1">
      <c r="A114" s="39"/>
      <c r="B114" s="40"/>
      <c r="C114" s="33" t="s">
        <v>24</v>
      </c>
      <c r="D114" s="41"/>
      <c r="E114" s="41"/>
      <c r="F114" s="28" t="str">
        <f>E15</f>
        <v>Správa železnic, státní organizace</v>
      </c>
      <c r="G114" s="41"/>
      <c r="H114" s="41"/>
      <c r="I114" s="33" t="s">
        <v>32</v>
      </c>
      <c r="J114" s="37" t="str">
        <f>E21</f>
        <v xml:space="preserve"> </v>
      </c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5.15" customHeight="1">
      <c r="A115" s="39"/>
      <c r="B115" s="40"/>
      <c r="C115" s="33" t="s">
        <v>30</v>
      </c>
      <c r="D115" s="41"/>
      <c r="E115" s="41"/>
      <c r="F115" s="28" t="str">
        <f>IF(E18="","",E18)</f>
        <v>Vyplň údaj</v>
      </c>
      <c r="G115" s="41"/>
      <c r="H115" s="41"/>
      <c r="I115" s="33" t="s">
        <v>34</v>
      </c>
      <c r="J115" s="37" t="str">
        <f>E24</f>
        <v xml:space="preserve"> </v>
      </c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0.32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11" customFormat="1" ht="29.28" customHeight="1">
      <c r="A117" s="193"/>
      <c r="B117" s="194"/>
      <c r="C117" s="195" t="s">
        <v>185</v>
      </c>
      <c r="D117" s="196" t="s">
        <v>62</v>
      </c>
      <c r="E117" s="196" t="s">
        <v>58</v>
      </c>
      <c r="F117" s="196" t="s">
        <v>59</v>
      </c>
      <c r="G117" s="196" t="s">
        <v>186</v>
      </c>
      <c r="H117" s="196" t="s">
        <v>187</v>
      </c>
      <c r="I117" s="196" t="s">
        <v>188</v>
      </c>
      <c r="J117" s="196" t="s">
        <v>163</v>
      </c>
      <c r="K117" s="197" t="s">
        <v>189</v>
      </c>
      <c r="L117" s="198"/>
      <c r="M117" s="101" t="s">
        <v>1</v>
      </c>
      <c r="N117" s="102" t="s">
        <v>41</v>
      </c>
      <c r="O117" s="102" t="s">
        <v>190</v>
      </c>
      <c r="P117" s="102" t="s">
        <v>191</v>
      </c>
      <c r="Q117" s="102" t="s">
        <v>192</v>
      </c>
      <c r="R117" s="102" t="s">
        <v>193</v>
      </c>
      <c r="S117" s="102" t="s">
        <v>194</v>
      </c>
      <c r="T117" s="103" t="s">
        <v>195</v>
      </c>
      <c r="U117" s="193"/>
      <c r="V117" s="193"/>
      <c r="W117" s="193"/>
      <c r="X117" s="193"/>
      <c r="Y117" s="193"/>
      <c r="Z117" s="193"/>
      <c r="AA117" s="193"/>
      <c r="AB117" s="193"/>
      <c r="AC117" s="193"/>
      <c r="AD117" s="193"/>
      <c r="AE117" s="193"/>
    </row>
    <row r="118" s="2" customFormat="1" ht="22.8" customHeight="1">
      <c r="A118" s="39"/>
      <c r="B118" s="40"/>
      <c r="C118" s="108" t="s">
        <v>196</v>
      </c>
      <c r="D118" s="41"/>
      <c r="E118" s="41"/>
      <c r="F118" s="41"/>
      <c r="G118" s="41"/>
      <c r="H118" s="41"/>
      <c r="I118" s="41"/>
      <c r="J118" s="199">
        <f>BK118</f>
        <v>0</v>
      </c>
      <c r="K118" s="41"/>
      <c r="L118" s="45"/>
      <c r="M118" s="104"/>
      <c r="N118" s="200"/>
      <c r="O118" s="105"/>
      <c r="P118" s="201">
        <f>P119</f>
        <v>0</v>
      </c>
      <c r="Q118" s="105"/>
      <c r="R118" s="201">
        <f>R119</f>
        <v>0.11565</v>
      </c>
      <c r="S118" s="105"/>
      <c r="T118" s="202">
        <f>T119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76</v>
      </c>
      <c r="AU118" s="18" t="s">
        <v>165</v>
      </c>
      <c r="BK118" s="203">
        <f>BK119</f>
        <v>0</v>
      </c>
    </row>
    <row r="119" s="12" customFormat="1" ht="25.92" customHeight="1">
      <c r="A119" s="12"/>
      <c r="B119" s="204"/>
      <c r="C119" s="205"/>
      <c r="D119" s="206" t="s">
        <v>76</v>
      </c>
      <c r="E119" s="207" t="s">
        <v>332</v>
      </c>
      <c r="F119" s="207" t="s">
        <v>333</v>
      </c>
      <c r="G119" s="205"/>
      <c r="H119" s="205"/>
      <c r="I119" s="208"/>
      <c r="J119" s="209">
        <f>BK119</f>
        <v>0</v>
      </c>
      <c r="K119" s="205"/>
      <c r="L119" s="210"/>
      <c r="M119" s="211"/>
      <c r="N119" s="212"/>
      <c r="O119" s="212"/>
      <c r="P119" s="213">
        <f>P120</f>
        <v>0</v>
      </c>
      <c r="Q119" s="212"/>
      <c r="R119" s="213">
        <f>R120</f>
        <v>0.11565</v>
      </c>
      <c r="S119" s="212"/>
      <c r="T119" s="214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15" t="s">
        <v>87</v>
      </c>
      <c r="AT119" s="216" t="s">
        <v>76</v>
      </c>
      <c r="AU119" s="216" t="s">
        <v>77</v>
      </c>
      <c r="AY119" s="215" t="s">
        <v>199</v>
      </c>
      <c r="BK119" s="217">
        <f>BK120</f>
        <v>0</v>
      </c>
    </row>
    <row r="120" s="12" customFormat="1" ht="22.8" customHeight="1">
      <c r="A120" s="12"/>
      <c r="B120" s="204"/>
      <c r="C120" s="205"/>
      <c r="D120" s="206" t="s">
        <v>76</v>
      </c>
      <c r="E120" s="218" t="s">
        <v>1103</v>
      </c>
      <c r="F120" s="218" t="s">
        <v>1104</v>
      </c>
      <c r="G120" s="205"/>
      <c r="H120" s="205"/>
      <c r="I120" s="208"/>
      <c r="J120" s="219">
        <f>BK120</f>
        <v>0</v>
      </c>
      <c r="K120" s="205"/>
      <c r="L120" s="210"/>
      <c r="M120" s="211"/>
      <c r="N120" s="212"/>
      <c r="O120" s="212"/>
      <c r="P120" s="213">
        <f>SUM(P121:P126)</f>
        <v>0</v>
      </c>
      <c r="Q120" s="212"/>
      <c r="R120" s="213">
        <f>SUM(R121:R126)</f>
        <v>0.11565</v>
      </c>
      <c r="S120" s="212"/>
      <c r="T120" s="214">
        <f>SUM(T121:T126)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5" t="s">
        <v>87</v>
      </c>
      <c r="AT120" s="216" t="s">
        <v>76</v>
      </c>
      <c r="AU120" s="216" t="s">
        <v>85</v>
      </c>
      <c r="AY120" s="215" t="s">
        <v>199</v>
      </c>
      <c r="BK120" s="217">
        <f>SUM(BK121:BK126)</f>
        <v>0</v>
      </c>
    </row>
    <row r="121" s="2" customFormat="1" ht="24.15" customHeight="1">
      <c r="A121" s="39"/>
      <c r="B121" s="40"/>
      <c r="C121" s="220" t="s">
        <v>85</v>
      </c>
      <c r="D121" s="220" t="s">
        <v>202</v>
      </c>
      <c r="E121" s="221" t="s">
        <v>1111</v>
      </c>
      <c r="F121" s="222" t="s">
        <v>1112</v>
      </c>
      <c r="G121" s="223" t="s">
        <v>242</v>
      </c>
      <c r="H121" s="224">
        <v>2700</v>
      </c>
      <c r="I121" s="225"/>
      <c r="J121" s="226">
        <f>ROUND(I121*H121,2)</f>
        <v>0</v>
      </c>
      <c r="K121" s="222" t="s">
        <v>1</v>
      </c>
      <c r="L121" s="45"/>
      <c r="M121" s="227" t="s">
        <v>1</v>
      </c>
      <c r="N121" s="228" t="s">
        <v>42</v>
      </c>
      <c r="O121" s="92"/>
      <c r="P121" s="229">
        <f>O121*H121</f>
        <v>0</v>
      </c>
      <c r="Q121" s="229">
        <v>0</v>
      </c>
      <c r="R121" s="229">
        <f>Q121*H121</f>
        <v>0</v>
      </c>
      <c r="S121" s="229">
        <v>0</v>
      </c>
      <c r="T121" s="230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31" t="s">
        <v>313</v>
      </c>
      <c r="AT121" s="231" t="s">
        <v>202</v>
      </c>
      <c r="AU121" s="231" t="s">
        <v>87</v>
      </c>
      <c r="AY121" s="18" t="s">
        <v>199</v>
      </c>
      <c r="BE121" s="232">
        <f>IF(N121="základní",J121,0)</f>
        <v>0</v>
      </c>
      <c r="BF121" s="232">
        <f>IF(N121="snížená",J121,0)</f>
        <v>0</v>
      </c>
      <c r="BG121" s="232">
        <f>IF(N121="zákl. přenesená",J121,0)</f>
        <v>0</v>
      </c>
      <c r="BH121" s="232">
        <f>IF(N121="sníž. přenesená",J121,0)</f>
        <v>0</v>
      </c>
      <c r="BI121" s="232">
        <f>IF(N121="nulová",J121,0)</f>
        <v>0</v>
      </c>
      <c r="BJ121" s="18" t="s">
        <v>85</v>
      </c>
      <c r="BK121" s="232">
        <f>ROUND(I121*H121,2)</f>
        <v>0</v>
      </c>
      <c r="BL121" s="18" t="s">
        <v>313</v>
      </c>
      <c r="BM121" s="231" t="s">
        <v>1739</v>
      </c>
    </row>
    <row r="122" s="2" customFormat="1" ht="24.15" customHeight="1">
      <c r="A122" s="39"/>
      <c r="B122" s="40"/>
      <c r="C122" s="255" t="s">
        <v>87</v>
      </c>
      <c r="D122" s="255" t="s">
        <v>252</v>
      </c>
      <c r="E122" s="256" t="s">
        <v>1114</v>
      </c>
      <c r="F122" s="257" t="s">
        <v>1115</v>
      </c>
      <c r="G122" s="258" t="s">
        <v>242</v>
      </c>
      <c r="H122" s="259">
        <v>2700</v>
      </c>
      <c r="I122" s="260"/>
      <c r="J122" s="261">
        <f>ROUND(I122*H122,2)</f>
        <v>0</v>
      </c>
      <c r="K122" s="257" t="s">
        <v>1</v>
      </c>
      <c r="L122" s="262"/>
      <c r="M122" s="263" t="s">
        <v>1</v>
      </c>
      <c r="N122" s="264" t="s">
        <v>42</v>
      </c>
      <c r="O122" s="92"/>
      <c r="P122" s="229">
        <f>O122*H122</f>
        <v>0</v>
      </c>
      <c r="Q122" s="229">
        <v>4.0000000000000003E-05</v>
      </c>
      <c r="R122" s="229">
        <f>Q122*H122</f>
        <v>0.10800000000000001</v>
      </c>
      <c r="S122" s="229">
        <v>0</v>
      </c>
      <c r="T122" s="230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31" t="s">
        <v>383</v>
      </c>
      <c r="AT122" s="231" t="s">
        <v>252</v>
      </c>
      <c r="AU122" s="231" t="s">
        <v>87</v>
      </c>
      <c r="AY122" s="18" t="s">
        <v>199</v>
      </c>
      <c r="BE122" s="232">
        <f>IF(N122="základní",J122,0)</f>
        <v>0</v>
      </c>
      <c r="BF122" s="232">
        <f>IF(N122="snížená",J122,0)</f>
        <v>0</v>
      </c>
      <c r="BG122" s="232">
        <f>IF(N122="zákl. přenesená",J122,0)</f>
        <v>0</v>
      </c>
      <c r="BH122" s="232">
        <f>IF(N122="sníž. přenesená",J122,0)</f>
        <v>0</v>
      </c>
      <c r="BI122" s="232">
        <f>IF(N122="nulová",J122,0)</f>
        <v>0</v>
      </c>
      <c r="BJ122" s="18" t="s">
        <v>85</v>
      </c>
      <c r="BK122" s="232">
        <f>ROUND(I122*H122,2)</f>
        <v>0</v>
      </c>
      <c r="BL122" s="18" t="s">
        <v>313</v>
      </c>
      <c r="BM122" s="231" t="s">
        <v>1740</v>
      </c>
    </row>
    <row r="123" s="2" customFormat="1" ht="24.15" customHeight="1">
      <c r="A123" s="39"/>
      <c r="B123" s="40"/>
      <c r="C123" s="220" t="s">
        <v>109</v>
      </c>
      <c r="D123" s="220" t="s">
        <v>202</v>
      </c>
      <c r="E123" s="221" t="s">
        <v>1118</v>
      </c>
      <c r="F123" s="222" t="s">
        <v>1119</v>
      </c>
      <c r="G123" s="223" t="s">
        <v>248</v>
      </c>
      <c r="H123" s="224">
        <v>51</v>
      </c>
      <c r="I123" s="225"/>
      <c r="J123" s="226">
        <f>ROUND(I123*H123,2)</f>
        <v>0</v>
      </c>
      <c r="K123" s="222" t="s">
        <v>1</v>
      </c>
      <c r="L123" s="45"/>
      <c r="M123" s="227" t="s">
        <v>1</v>
      </c>
      <c r="N123" s="228" t="s">
        <v>42</v>
      </c>
      <c r="O123" s="92"/>
      <c r="P123" s="229">
        <f>O123*H123</f>
        <v>0</v>
      </c>
      <c r="Q123" s="229">
        <v>0</v>
      </c>
      <c r="R123" s="229">
        <f>Q123*H123</f>
        <v>0</v>
      </c>
      <c r="S123" s="229">
        <v>0</v>
      </c>
      <c r="T123" s="230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31" t="s">
        <v>313</v>
      </c>
      <c r="AT123" s="231" t="s">
        <v>202</v>
      </c>
      <c r="AU123" s="231" t="s">
        <v>87</v>
      </c>
      <c r="AY123" s="18" t="s">
        <v>199</v>
      </c>
      <c r="BE123" s="232">
        <f>IF(N123="základní",J123,0)</f>
        <v>0</v>
      </c>
      <c r="BF123" s="232">
        <f>IF(N123="snížená",J123,0)</f>
        <v>0</v>
      </c>
      <c r="BG123" s="232">
        <f>IF(N123="zákl. přenesená",J123,0)</f>
        <v>0</v>
      </c>
      <c r="BH123" s="232">
        <f>IF(N123="sníž. přenesená",J123,0)</f>
        <v>0</v>
      </c>
      <c r="BI123" s="232">
        <f>IF(N123="nulová",J123,0)</f>
        <v>0</v>
      </c>
      <c r="BJ123" s="18" t="s">
        <v>85</v>
      </c>
      <c r="BK123" s="232">
        <f>ROUND(I123*H123,2)</f>
        <v>0</v>
      </c>
      <c r="BL123" s="18" t="s">
        <v>313</v>
      </c>
      <c r="BM123" s="231" t="s">
        <v>1741</v>
      </c>
    </row>
    <row r="124" s="2" customFormat="1" ht="24.15" customHeight="1">
      <c r="A124" s="39"/>
      <c r="B124" s="40"/>
      <c r="C124" s="255" t="s">
        <v>207</v>
      </c>
      <c r="D124" s="255" t="s">
        <v>252</v>
      </c>
      <c r="E124" s="256" t="s">
        <v>1121</v>
      </c>
      <c r="F124" s="257" t="s">
        <v>1122</v>
      </c>
      <c r="G124" s="258" t="s">
        <v>248</v>
      </c>
      <c r="H124" s="259">
        <v>51</v>
      </c>
      <c r="I124" s="260"/>
      <c r="J124" s="261">
        <f>ROUND(I124*H124,2)</f>
        <v>0</v>
      </c>
      <c r="K124" s="257" t="s">
        <v>1</v>
      </c>
      <c r="L124" s="262"/>
      <c r="M124" s="263" t="s">
        <v>1</v>
      </c>
      <c r="N124" s="264" t="s">
        <v>42</v>
      </c>
      <c r="O124" s="92"/>
      <c r="P124" s="229">
        <f>O124*H124</f>
        <v>0</v>
      </c>
      <c r="Q124" s="229">
        <v>5.0000000000000002E-05</v>
      </c>
      <c r="R124" s="229">
        <f>Q124*H124</f>
        <v>0.0025500000000000002</v>
      </c>
      <c r="S124" s="229">
        <v>0</v>
      </c>
      <c r="T124" s="230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31" t="s">
        <v>383</v>
      </c>
      <c r="AT124" s="231" t="s">
        <v>252</v>
      </c>
      <c r="AU124" s="231" t="s">
        <v>87</v>
      </c>
      <c r="AY124" s="18" t="s">
        <v>199</v>
      </c>
      <c r="BE124" s="232">
        <f>IF(N124="základní",J124,0)</f>
        <v>0</v>
      </c>
      <c r="BF124" s="232">
        <f>IF(N124="snížená",J124,0)</f>
        <v>0</v>
      </c>
      <c r="BG124" s="232">
        <f>IF(N124="zákl. přenesená",J124,0)</f>
        <v>0</v>
      </c>
      <c r="BH124" s="232">
        <f>IF(N124="sníž. přenesená",J124,0)</f>
        <v>0</v>
      </c>
      <c r="BI124" s="232">
        <f>IF(N124="nulová",J124,0)</f>
        <v>0</v>
      </c>
      <c r="BJ124" s="18" t="s">
        <v>85</v>
      </c>
      <c r="BK124" s="232">
        <f>ROUND(I124*H124,2)</f>
        <v>0</v>
      </c>
      <c r="BL124" s="18" t="s">
        <v>313</v>
      </c>
      <c r="BM124" s="231" t="s">
        <v>1742</v>
      </c>
    </row>
    <row r="125" s="2" customFormat="1" ht="37.8" customHeight="1">
      <c r="A125" s="39"/>
      <c r="B125" s="40"/>
      <c r="C125" s="220" t="s">
        <v>239</v>
      </c>
      <c r="D125" s="220" t="s">
        <v>202</v>
      </c>
      <c r="E125" s="221" t="s">
        <v>1142</v>
      </c>
      <c r="F125" s="222" t="s">
        <v>1143</v>
      </c>
      <c r="G125" s="223" t="s">
        <v>248</v>
      </c>
      <c r="H125" s="224">
        <v>17</v>
      </c>
      <c r="I125" s="225"/>
      <c r="J125" s="226">
        <f>ROUND(I125*H125,2)</f>
        <v>0</v>
      </c>
      <c r="K125" s="222" t="s">
        <v>1</v>
      </c>
      <c r="L125" s="45"/>
      <c r="M125" s="227" t="s">
        <v>1</v>
      </c>
      <c r="N125" s="228" t="s">
        <v>42</v>
      </c>
      <c r="O125" s="92"/>
      <c r="P125" s="229">
        <f>O125*H125</f>
        <v>0</v>
      </c>
      <c r="Q125" s="229">
        <v>0</v>
      </c>
      <c r="R125" s="229">
        <f>Q125*H125</f>
        <v>0</v>
      </c>
      <c r="S125" s="229">
        <v>0</v>
      </c>
      <c r="T125" s="230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31" t="s">
        <v>313</v>
      </c>
      <c r="AT125" s="231" t="s">
        <v>202</v>
      </c>
      <c r="AU125" s="231" t="s">
        <v>87</v>
      </c>
      <c r="AY125" s="18" t="s">
        <v>199</v>
      </c>
      <c r="BE125" s="232">
        <f>IF(N125="základní",J125,0)</f>
        <v>0</v>
      </c>
      <c r="BF125" s="232">
        <f>IF(N125="snížená",J125,0)</f>
        <v>0</v>
      </c>
      <c r="BG125" s="232">
        <f>IF(N125="zákl. přenesená",J125,0)</f>
        <v>0</v>
      </c>
      <c r="BH125" s="232">
        <f>IF(N125="sníž. přenesená",J125,0)</f>
        <v>0</v>
      </c>
      <c r="BI125" s="232">
        <f>IF(N125="nulová",J125,0)</f>
        <v>0</v>
      </c>
      <c r="BJ125" s="18" t="s">
        <v>85</v>
      </c>
      <c r="BK125" s="232">
        <f>ROUND(I125*H125,2)</f>
        <v>0</v>
      </c>
      <c r="BL125" s="18" t="s">
        <v>313</v>
      </c>
      <c r="BM125" s="231" t="s">
        <v>1743</v>
      </c>
    </row>
    <row r="126" s="2" customFormat="1" ht="24.15" customHeight="1">
      <c r="A126" s="39"/>
      <c r="B126" s="40"/>
      <c r="C126" s="255" t="s">
        <v>200</v>
      </c>
      <c r="D126" s="255" t="s">
        <v>252</v>
      </c>
      <c r="E126" s="256" t="s">
        <v>1145</v>
      </c>
      <c r="F126" s="257" t="s">
        <v>1146</v>
      </c>
      <c r="G126" s="258" t="s">
        <v>248</v>
      </c>
      <c r="H126" s="259">
        <v>51</v>
      </c>
      <c r="I126" s="260"/>
      <c r="J126" s="261">
        <f>ROUND(I126*H126,2)</f>
        <v>0</v>
      </c>
      <c r="K126" s="257" t="s">
        <v>1</v>
      </c>
      <c r="L126" s="262"/>
      <c r="M126" s="294" t="s">
        <v>1</v>
      </c>
      <c r="N126" s="295" t="s">
        <v>42</v>
      </c>
      <c r="O126" s="296"/>
      <c r="P126" s="297">
        <f>O126*H126</f>
        <v>0</v>
      </c>
      <c r="Q126" s="297">
        <v>0.00010000000000000001</v>
      </c>
      <c r="R126" s="297">
        <f>Q126*H126</f>
        <v>0.0051000000000000004</v>
      </c>
      <c r="S126" s="297">
        <v>0</v>
      </c>
      <c r="T126" s="298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31" t="s">
        <v>383</v>
      </c>
      <c r="AT126" s="231" t="s">
        <v>252</v>
      </c>
      <c r="AU126" s="231" t="s">
        <v>87</v>
      </c>
      <c r="AY126" s="18" t="s">
        <v>199</v>
      </c>
      <c r="BE126" s="232">
        <f>IF(N126="základní",J126,0)</f>
        <v>0</v>
      </c>
      <c r="BF126" s="232">
        <f>IF(N126="snížená",J126,0)</f>
        <v>0</v>
      </c>
      <c r="BG126" s="232">
        <f>IF(N126="zákl. přenesená",J126,0)</f>
        <v>0</v>
      </c>
      <c r="BH126" s="232">
        <f>IF(N126="sníž. přenesená",J126,0)</f>
        <v>0</v>
      </c>
      <c r="BI126" s="232">
        <f>IF(N126="nulová",J126,0)</f>
        <v>0</v>
      </c>
      <c r="BJ126" s="18" t="s">
        <v>85</v>
      </c>
      <c r="BK126" s="232">
        <f>ROUND(I126*H126,2)</f>
        <v>0</v>
      </c>
      <c r="BL126" s="18" t="s">
        <v>313</v>
      </c>
      <c r="BM126" s="231" t="s">
        <v>1744</v>
      </c>
    </row>
    <row r="127" s="2" customFormat="1" ht="6.96" customHeight="1">
      <c r="A127" s="39"/>
      <c r="B127" s="67"/>
      <c r="C127" s="68"/>
      <c r="D127" s="68"/>
      <c r="E127" s="68"/>
      <c r="F127" s="68"/>
      <c r="G127" s="68"/>
      <c r="H127" s="68"/>
      <c r="I127" s="68"/>
      <c r="J127" s="68"/>
      <c r="K127" s="68"/>
      <c r="L127" s="45"/>
      <c r="M127" s="39"/>
      <c r="O127" s="39"/>
      <c r="P127" s="39"/>
      <c r="Q127" s="39"/>
      <c r="R127" s="39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</sheetData>
  <sheetProtection sheet="1" autoFilter="0" formatColumns="0" formatRows="0" objects="1" scenarios="1" spinCount="100000" saltValue="UmuJOHKwGjPrOpWj48NxzrNUb1rGe7kdqBFgjjvvX6DeiMNYbfvXtTqbxi/y+MdeUqCADh1CKpVCatNlkiVOYQ==" hashValue="HntJBTiWFotGDG0tEqCrIzkWKteLuro+lSuCtZZQVojAKZtKodMVlN3NNxMGHZhpv3IWTF1QIUqhiwHhPzfexQ==" algorithmName="SHA-512" password="CC35"/>
  <autoFilter ref="C117:K126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102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1"/>
      <c r="AT3" s="18" t="s">
        <v>87</v>
      </c>
    </row>
    <row r="4" s="1" customFormat="1" ht="24.96" customHeight="1">
      <c r="B4" s="21"/>
      <c r="D4" s="140" t="s">
        <v>113</v>
      </c>
      <c r="L4" s="21"/>
      <c r="M4" s="141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2" t="s">
        <v>16</v>
      </c>
      <c r="L6" s="21"/>
    </row>
    <row r="7" s="1" customFormat="1" ht="16.5" customHeight="1">
      <c r="B7" s="21"/>
      <c r="E7" s="143" t="str">
        <f>'Rekapitulace stavby'!K6</f>
        <v>Brno Kounicova ADM-oprava kanceláří 2NP (SMT+ST Brno)</v>
      </c>
      <c r="F7" s="142"/>
      <c r="G7" s="142"/>
      <c r="H7" s="142"/>
      <c r="L7" s="21"/>
    </row>
    <row r="8" s="2" customFormat="1" ht="12" customHeight="1">
      <c r="A8" s="39"/>
      <c r="B8" s="45"/>
      <c r="C8" s="39"/>
      <c r="D8" s="142" t="s">
        <v>126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4" t="s">
        <v>1745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2" t="s">
        <v>18</v>
      </c>
      <c r="E11" s="39"/>
      <c r="F11" s="145" t="s">
        <v>1</v>
      </c>
      <c r="G11" s="39"/>
      <c r="H11" s="39"/>
      <c r="I11" s="142" t="s">
        <v>19</v>
      </c>
      <c r="J11" s="145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2" t="s">
        <v>20</v>
      </c>
      <c r="E12" s="39"/>
      <c r="F12" s="145" t="s">
        <v>21</v>
      </c>
      <c r="G12" s="39"/>
      <c r="H12" s="39"/>
      <c r="I12" s="142" t="s">
        <v>22</v>
      </c>
      <c r="J12" s="146" t="str">
        <f>'Rekapitulace stavby'!AN8</f>
        <v>25. 8. 2023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2" t="s">
        <v>24</v>
      </c>
      <c r="E14" s="39"/>
      <c r="F14" s="39"/>
      <c r="G14" s="39"/>
      <c r="H14" s="39"/>
      <c r="I14" s="142" t="s">
        <v>25</v>
      </c>
      <c r="J14" s="145" t="s">
        <v>26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5" t="s">
        <v>27</v>
      </c>
      <c r="F15" s="39"/>
      <c r="G15" s="39"/>
      <c r="H15" s="39"/>
      <c r="I15" s="142" t="s">
        <v>28</v>
      </c>
      <c r="J15" s="145" t="s">
        <v>29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2" t="s">
        <v>30</v>
      </c>
      <c r="E17" s="39"/>
      <c r="F17" s="39"/>
      <c r="G17" s="39"/>
      <c r="H17" s="39"/>
      <c r="I17" s="142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5"/>
      <c r="G18" s="145"/>
      <c r="H18" s="145"/>
      <c r="I18" s="142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2" t="s">
        <v>32</v>
      </c>
      <c r="E20" s="39"/>
      <c r="F20" s="39"/>
      <c r="G20" s="39"/>
      <c r="H20" s="39"/>
      <c r="I20" s="142" t="s">
        <v>25</v>
      </c>
      <c r="J20" s="145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5" t="str">
        <f>IF('Rekapitulace stavby'!E17="","",'Rekapitulace stavby'!E17)</f>
        <v xml:space="preserve"> </v>
      </c>
      <c r="F21" s="39"/>
      <c r="G21" s="39"/>
      <c r="H21" s="39"/>
      <c r="I21" s="142" t="s">
        <v>28</v>
      </c>
      <c r="J21" s="145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2" t="s">
        <v>34</v>
      </c>
      <c r="E23" s="39"/>
      <c r="F23" s="39"/>
      <c r="G23" s="39"/>
      <c r="H23" s="39"/>
      <c r="I23" s="142" t="s">
        <v>25</v>
      </c>
      <c r="J23" s="145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5" t="str">
        <f>IF('Rekapitulace stavby'!E20="","",'Rekapitulace stavby'!E20)</f>
        <v xml:space="preserve"> </v>
      </c>
      <c r="F24" s="39"/>
      <c r="G24" s="39"/>
      <c r="H24" s="39"/>
      <c r="I24" s="142" t="s">
        <v>28</v>
      </c>
      <c r="J24" s="145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2" t="s">
        <v>35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7"/>
      <c r="B27" s="148"/>
      <c r="C27" s="147"/>
      <c r="D27" s="147"/>
      <c r="E27" s="149" t="s">
        <v>1</v>
      </c>
      <c r="F27" s="149"/>
      <c r="G27" s="149"/>
      <c r="H27" s="149"/>
      <c r="I27" s="147"/>
      <c r="J27" s="147"/>
      <c r="K27" s="147"/>
      <c r="L27" s="150"/>
      <c r="S27" s="147"/>
      <c r="T27" s="147"/>
      <c r="U27" s="147"/>
      <c r="V27" s="147"/>
      <c r="W27" s="147"/>
      <c r="X27" s="147"/>
      <c r="Y27" s="147"/>
      <c r="Z27" s="147"/>
      <c r="AA27" s="147"/>
      <c r="AB27" s="147"/>
      <c r="AC27" s="147"/>
      <c r="AD27" s="147"/>
      <c r="AE27" s="147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1"/>
      <c r="E29" s="151"/>
      <c r="F29" s="151"/>
      <c r="G29" s="151"/>
      <c r="H29" s="151"/>
      <c r="I29" s="151"/>
      <c r="J29" s="151"/>
      <c r="K29" s="151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2" t="s">
        <v>37</v>
      </c>
      <c r="E30" s="39"/>
      <c r="F30" s="39"/>
      <c r="G30" s="39"/>
      <c r="H30" s="39"/>
      <c r="I30" s="39"/>
      <c r="J30" s="153">
        <f>ROUND(J123,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1"/>
      <c r="E31" s="151"/>
      <c r="F31" s="151"/>
      <c r="G31" s="151"/>
      <c r="H31" s="151"/>
      <c r="I31" s="151"/>
      <c r="J31" s="151"/>
      <c r="K31" s="151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4" t="s">
        <v>39</v>
      </c>
      <c r="G32" s="39"/>
      <c r="H32" s="39"/>
      <c r="I32" s="154" t="s">
        <v>38</v>
      </c>
      <c r="J32" s="154" t="s">
        <v>40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5" t="s">
        <v>41</v>
      </c>
      <c r="E33" s="142" t="s">
        <v>42</v>
      </c>
      <c r="F33" s="156">
        <f>ROUND((SUM(BE123:BE186)),  2)</f>
        <v>0</v>
      </c>
      <c r="G33" s="39"/>
      <c r="H33" s="39"/>
      <c r="I33" s="157">
        <v>0.20999999999999999</v>
      </c>
      <c r="J33" s="156">
        <f>ROUND(((SUM(BE123:BE186))*I33),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2" t="s">
        <v>43</v>
      </c>
      <c r="F34" s="156">
        <f>ROUND((SUM(BF123:BF186)),  2)</f>
        <v>0</v>
      </c>
      <c r="G34" s="39"/>
      <c r="H34" s="39"/>
      <c r="I34" s="157">
        <v>0.14999999999999999</v>
      </c>
      <c r="J34" s="156">
        <f>ROUND(((SUM(BF123:BF186))*I34),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2" t="s">
        <v>44</v>
      </c>
      <c r="F35" s="156">
        <f>ROUND((SUM(BG123:BG186)),  2)</f>
        <v>0</v>
      </c>
      <c r="G35" s="39"/>
      <c r="H35" s="39"/>
      <c r="I35" s="157">
        <v>0.20999999999999999</v>
      </c>
      <c r="J35" s="156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2" t="s">
        <v>45</v>
      </c>
      <c r="F36" s="156">
        <f>ROUND((SUM(BH123:BH186)),  2)</f>
        <v>0</v>
      </c>
      <c r="G36" s="39"/>
      <c r="H36" s="39"/>
      <c r="I36" s="157">
        <v>0.14999999999999999</v>
      </c>
      <c r="J36" s="156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2" t="s">
        <v>46</v>
      </c>
      <c r="F37" s="156">
        <f>ROUND((SUM(BI123:BI186)),  2)</f>
        <v>0</v>
      </c>
      <c r="G37" s="39"/>
      <c r="H37" s="39"/>
      <c r="I37" s="157">
        <v>0</v>
      </c>
      <c r="J37" s="156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8"/>
      <c r="D39" s="159" t="s">
        <v>47</v>
      </c>
      <c r="E39" s="160"/>
      <c r="F39" s="160"/>
      <c r="G39" s="161" t="s">
        <v>48</v>
      </c>
      <c r="H39" s="162" t="s">
        <v>49</v>
      </c>
      <c r="I39" s="160"/>
      <c r="J39" s="163">
        <f>SUM(J30:J37)</f>
        <v>0</v>
      </c>
      <c r="K39" s="164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5" t="s">
        <v>50</v>
      </c>
      <c r="E50" s="166"/>
      <c r="F50" s="166"/>
      <c r="G50" s="165" t="s">
        <v>51</v>
      </c>
      <c r="H50" s="166"/>
      <c r="I50" s="166"/>
      <c r="J50" s="166"/>
      <c r="K50" s="166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7" t="s">
        <v>52</v>
      </c>
      <c r="E61" s="168"/>
      <c r="F61" s="169" t="s">
        <v>53</v>
      </c>
      <c r="G61" s="167" t="s">
        <v>52</v>
      </c>
      <c r="H61" s="168"/>
      <c r="I61" s="168"/>
      <c r="J61" s="170" t="s">
        <v>53</v>
      </c>
      <c r="K61" s="168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5" t="s">
        <v>54</v>
      </c>
      <c r="E65" s="171"/>
      <c r="F65" s="171"/>
      <c r="G65" s="165" t="s">
        <v>55</v>
      </c>
      <c r="H65" s="171"/>
      <c r="I65" s="171"/>
      <c r="J65" s="171"/>
      <c r="K65" s="171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7" t="s">
        <v>52</v>
      </c>
      <c r="E76" s="168"/>
      <c r="F76" s="169" t="s">
        <v>53</v>
      </c>
      <c r="G76" s="167" t="s">
        <v>52</v>
      </c>
      <c r="H76" s="168"/>
      <c r="I76" s="168"/>
      <c r="J76" s="170" t="s">
        <v>53</v>
      </c>
      <c r="K76" s="168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2"/>
      <c r="C77" s="173"/>
      <c r="D77" s="173"/>
      <c r="E77" s="173"/>
      <c r="F77" s="173"/>
      <c r="G77" s="173"/>
      <c r="H77" s="173"/>
      <c r="I77" s="173"/>
      <c r="J77" s="173"/>
      <c r="K77" s="173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4"/>
      <c r="C81" s="175"/>
      <c r="D81" s="175"/>
      <c r="E81" s="175"/>
      <c r="F81" s="175"/>
      <c r="G81" s="175"/>
      <c r="H81" s="175"/>
      <c r="I81" s="175"/>
      <c r="J81" s="175"/>
      <c r="K81" s="175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161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6" t="str">
        <f>E7</f>
        <v>Brno Kounicova ADM-oprava kanceláří 2NP (SMT+ST Brno)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126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06 - SO02 - Silnoproud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33" t="s">
        <v>22</v>
      </c>
      <c r="J89" s="80" t="str">
        <f>IF(J12="","",J12)</f>
        <v>25. 8. 2023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Správa železnic, státní organizace</v>
      </c>
      <c r="G91" s="41"/>
      <c r="H91" s="41"/>
      <c r="I91" s="33" t="s">
        <v>32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33" t="s">
        <v>34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7" t="s">
        <v>162</v>
      </c>
      <c r="D94" s="178"/>
      <c r="E94" s="178"/>
      <c r="F94" s="178"/>
      <c r="G94" s="178"/>
      <c r="H94" s="178"/>
      <c r="I94" s="178"/>
      <c r="J94" s="179" t="s">
        <v>163</v>
      </c>
      <c r="K94" s="178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0" t="s">
        <v>164</v>
      </c>
      <c r="D96" s="41"/>
      <c r="E96" s="41"/>
      <c r="F96" s="41"/>
      <c r="G96" s="41"/>
      <c r="H96" s="41"/>
      <c r="I96" s="41"/>
      <c r="J96" s="111">
        <f>J123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165</v>
      </c>
    </row>
    <row r="97" s="9" customFormat="1" ht="24.96" customHeight="1">
      <c r="A97" s="9"/>
      <c r="B97" s="181"/>
      <c r="C97" s="182"/>
      <c r="D97" s="183" t="s">
        <v>166</v>
      </c>
      <c r="E97" s="184"/>
      <c r="F97" s="184"/>
      <c r="G97" s="184"/>
      <c r="H97" s="184"/>
      <c r="I97" s="184"/>
      <c r="J97" s="185">
        <f>J124</f>
        <v>0</v>
      </c>
      <c r="K97" s="182"/>
      <c r="L97" s="18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7"/>
      <c r="C98" s="188"/>
      <c r="D98" s="189" t="s">
        <v>167</v>
      </c>
      <c r="E98" s="190"/>
      <c r="F98" s="190"/>
      <c r="G98" s="190"/>
      <c r="H98" s="190"/>
      <c r="I98" s="190"/>
      <c r="J98" s="191">
        <f>J125</f>
        <v>0</v>
      </c>
      <c r="K98" s="188"/>
      <c r="L98" s="192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7"/>
      <c r="C99" s="188"/>
      <c r="D99" s="189" t="s">
        <v>168</v>
      </c>
      <c r="E99" s="190"/>
      <c r="F99" s="190"/>
      <c r="G99" s="190"/>
      <c r="H99" s="190"/>
      <c r="I99" s="190"/>
      <c r="J99" s="191">
        <f>J129</f>
        <v>0</v>
      </c>
      <c r="K99" s="188"/>
      <c r="L99" s="192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7"/>
      <c r="C100" s="188"/>
      <c r="D100" s="189" t="s">
        <v>169</v>
      </c>
      <c r="E100" s="190"/>
      <c r="F100" s="190"/>
      <c r="G100" s="190"/>
      <c r="H100" s="190"/>
      <c r="I100" s="190"/>
      <c r="J100" s="191">
        <f>J143</f>
        <v>0</v>
      </c>
      <c r="K100" s="188"/>
      <c r="L100" s="192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81"/>
      <c r="C101" s="182"/>
      <c r="D101" s="183" t="s">
        <v>171</v>
      </c>
      <c r="E101" s="184"/>
      <c r="F101" s="184"/>
      <c r="G101" s="184"/>
      <c r="H101" s="184"/>
      <c r="I101" s="184"/>
      <c r="J101" s="185">
        <f>J146</f>
        <v>0</v>
      </c>
      <c r="K101" s="182"/>
      <c r="L101" s="186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87"/>
      <c r="C102" s="188"/>
      <c r="D102" s="189" t="s">
        <v>1746</v>
      </c>
      <c r="E102" s="190"/>
      <c r="F102" s="190"/>
      <c r="G102" s="190"/>
      <c r="H102" s="190"/>
      <c r="I102" s="190"/>
      <c r="J102" s="191">
        <f>J147</f>
        <v>0</v>
      </c>
      <c r="K102" s="188"/>
      <c r="L102" s="192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81"/>
      <c r="C103" s="182"/>
      <c r="D103" s="183" t="s">
        <v>1102</v>
      </c>
      <c r="E103" s="184"/>
      <c r="F103" s="184"/>
      <c r="G103" s="184"/>
      <c r="H103" s="184"/>
      <c r="I103" s="184"/>
      <c r="J103" s="185">
        <f>J151</f>
        <v>0</v>
      </c>
      <c r="K103" s="182"/>
      <c r="L103" s="186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2" customFormat="1" ht="21.84" customHeight="1">
      <c r="A104" s="39"/>
      <c r="B104" s="40"/>
      <c r="C104" s="41"/>
      <c r="D104" s="41"/>
      <c r="E104" s="41"/>
      <c r="F104" s="41"/>
      <c r="G104" s="41"/>
      <c r="H104" s="41"/>
      <c r="I104" s="41"/>
      <c r="J104" s="41"/>
      <c r="K104" s="41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6.96" customHeight="1">
      <c r="A105" s="39"/>
      <c r="B105" s="67"/>
      <c r="C105" s="68"/>
      <c r="D105" s="68"/>
      <c r="E105" s="68"/>
      <c r="F105" s="68"/>
      <c r="G105" s="68"/>
      <c r="H105" s="68"/>
      <c r="I105" s="68"/>
      <c r="J105" s="68"/>
      <c r="K105" s="68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9" s="2" customFormat="1" ht="6.96" customHeight="1">
      <c r="A109" s="39"/>
      <c r="B109" s="69"/>
      <c r="C109" s="70"/>
      <c r="D109" s="70"/>
      <c r="E109" s="70"/>
      <c r="F109" s="70"/>
      <c r="G109" s="70"/>
      <c r="H109" s="70"/>
      <c r="I109" s="70"/>
      <c r="J109" s="70"/>
      <c r="K109" s="70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24.96" customHeight="1">
      <c r="A110" s="39"/>
      <c r="B110" s="40"/>
      <c r="C110" s="24" t="s">
        <v>184</v>
      </c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6.96" customHeight="1">
      <c r="A111" s="39"/>
      <c r="B111" s="40"/>
      <c r="C111" s="41"/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16</v>
      </c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6.5" customHeight="1">
      <c r="A113" s="39"/>
      <c r="B113" s="40"/>
      <c r="C113" s="41"/>
      <c r="D113" s="41"/>
      <c r="E113" s="176" t="str">
        <f>E7</f>
        <v>Brno Kounicova ADM-oprava kanceláří 2NP (SMT+ST Brno)</v>
      </c>
      <c r="F113" s="33"/>
      <c r="G113" s="33"/>
      <c r="H113" s="33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3" t="s">
        <v>126</v>
      </c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6.5" customHeight="1">
      <c r="A115" s="39"/>
      <c r="B115" s="40"/>
      <c r="C115" s="41"/>
      <c r="D115" s="41"/>
      <c r="E115" s="77" t="str">
        <f>E9</f>
        <v>06 - SO02 - Silnoproud</v>
      </c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2" customHeight="1">
      <c r="A117" s="39"/>
      <c r="B117" s="40"/>
      <c r="C117" s="33" t="s">
        <v>20</v>
      </c>
      <c r="D117" s="41"/>
      <c r="E117" s="41"/>
      <c r="F117" s="28" t="str">
        <f>F12</f>
        <v xml:space="preserve"> </v>
      </c>
      <c r="G117" s="41"/>
      <c r="H117" s="41"/>
      <c r="I117" s="33" t="s">
        <v>22</v>
      </c>
      <c r="J117" s="80" t="str">
        <f>IF(J12="","",J12)</f>
        <v>25. 8. 2023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6.96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5.15" customHeight="1">
      <c r="A119" s="39"/>
      <c r="B119" s="40"/>
      <c r="C119" s="33" t="s">
        <v>24</v>
      </c>
      <c r="D119" s="41"/>
      <c r="E119" s="41"/>
      <c r="F119" s="28" t="str">
        <f>E15</f>
        <v>Správa železnic, státní organizace</v>
      </c>
      <c r="G119" s="41"/>
      <c r="H119" s="41"/>
      <c r="I119" s="33" t="s">
        <v>32</v>
      </c>
      <c r="J119" s="37" t="str">
        <f>E21</f>
        <v xml:space="preserve"> 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5.15" customHeight="1">
      <c r="A120" s="39"/>
      <c r="B120" s="40"/>
      <c r="C120" s="33" t="s">
        <v>30</v>
      </c>
      <c r="D120" s="41"/>
      <c r="E120" s="41"/>
      <c r="F120" s="28" t="str">
        <f>IF(E18="","",E18)</f>
        <v>Vyplň údaj</v>
      </c>
      <c r="G120" s="41"/>
      <c r="H120" s="41"/>
      <c r="I120" s="33" t="s">
        <v>34</v>
      </c>
      <c r="J120" s="37" t="str">
        <f>E24</f>
        <v xml:space="preserve"> </v>
      </c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0.32" customHeight="1">
      <c r="A121" s="39"/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11" customFormat="1" ht="29.28" customHeight="1">
      <c r="A122" s="193"/>
      <c r="B122" s="194"/>
      <c r="C122" s="195" t="s">
        <v>185</v>
      </c>
      <c r="D122" s="196" t="s">
        <v>62</v>
      </c>
      <c r="E122" s="196" t="s">
        <v>58</v>
      </c>
      <c r="F122" s="196" t="s">
        <v>59</v>
      </c>
      <c r="G122" s="196" t="s">
        <v>186</v>
      </c>
      <c r="H122" s="196" t="s">
        <v>187</v>
      </c>
      <c r="I122" s="196" t="s">
        <v>188</v>
      </c>
      <c r="J122" s="196" t="s">
        <v>163</v>
      </c>
      <c r="K122" s="197" t="s">
        <v>189</v>
      </c>
      <c r="L122" s="198"/>
      <c r="M122" s="101" t="s">
        <v>1</v>
      </c>
      <c r="N122" s="102" t="s">
        <v>41</v>
      </c>
      <c r="O122" s="102" t="s">
        <v>190</v>
      </c>
      <c r="P122" s="102" t="s">
        <v>191</v>
      </c>
      <c r="Q122" s="102" t="s">
        <v>192</v>
      </c>
      <c r="R122" s="102" t="s">
        <v>193</v>
      </c>
      <c r="S122" s="102" t="s">
        <v>194</v>
      </c>
      <c r="T122" s="103" t="s">
        <v>195</v>
      </c>
      <c r="U122" s="193"/>
      <c r="V122" s="193"/>
      <c r="W122" s="193"/>
      <c r="X122" s="193"/>
      <c r="Y122" s="193"/>
      <c r="Z122" s="193"/>
      <c r="AA122" s="193"/>
      <c r="AB122" s="193"/>
      <c r="AC122" s="193"/>
      <c r="AD122" s="193"/>
      <c r="AE122" s="193"/>
    </row>
    <row r="123" s="2" customFormat="1" ht="22.8" customHeight="1">
      <c r="A123" s="39"/>
      <c r="B123" s="40"/>
      <c r="C123" s="108" t="s">
        <v>196</v>
      </c>
      <c r="D123" s="41"/>
      <c r="E123" s="41"/>
      <c r="F123" s="41"/>
      <c r="G123" s="41"/>
      <c r="H123" s="41"/>
      <c r="I123" s="41"/>
      <c r="J123" s="199">
        <f>BK123</f>
        <v>0</v>
      </c>
      <c r="K123" s="41"/>
      <c r="L123" s="45"/>
      <c r="M123" s="104"/>
      <c r="N123" s="200"/>
      <c r="O123" s="105"/>
      <c r="P123" s="201">
        <f>P124+P146+P151</f>
        <v>0</v>
      </c>
      <c r="Q123" s="105"/>
      <c r="R123" s="201">
        <f>R124+R146+R151</f>
        <v>0.54188040000000004</v>
      </c>
      <c r="S123" s="105"/>
      <c r="T123" s="202">
        <f>T124+T146+T151</f>
        <v>1.46394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76</v>
      </c>
      <c r="AU123" s="18" t="s">
        <v>165</v>
      </c>
      <c r="BK123" s="203">
        <f>BK124+BK146+BK151</f>
        <v>0</v>
      </c>
    </row>
    <row r="124" s="12" customFormat="1" ht="25.92" customHeight="1">
      <c r="A124" s="12"/>
      <c r="B124" s="204"/>
      <c r="C124" s="205"/>
      <c r="D124" s="206" t="s">
        <v>76</v>
      </c>
      <c r="E124" s="207" t="s">
        <v>197</v>
      </c>
      <c r="F124" s="207" t="s">
        <v>198</v>
      </c>
      <c r="G124" s="205"/>
      <c r="H124" s="205"/>
      <c r="I124" s="208"/>
      <c r="J124" s="209">
        <f>BK124</f>
        <v>0</v>
      </c>
      <c r="K124" s="205"/>
      <c r="L124" s="210"/>
      <c r="M124" s="211"/>
      <c r="N124" s="212"/>
      <c r="O124" s="212"/>
      <c r="P124" s="213">
        <f>P125+P129+P143</f>
        <v>0</v>
      </c>
      <c r="Q124" s="212"/>
      <c r="R124" s="213">
        <f>R125+R129+R143</f>
        <v>0.54120000000000001</v>
      </c>
      <c r="S124" s="212"/>
      <c r="T124" s="214">
        <f>T125+T129+T143</f>
        <v>1.46394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5" t="s">
        <v>85</v>
      </c>
      <c r="AT124" s="216" t="s">
        <v>76</v>
      </c>
      <c r="AU124" s="216" t="s">
        <v>77</v>
      </c>
      <c r="AY124" s="215" t="s">
        <v>199</v>
      </c>
      <c r="BK124" s="217">
        <f>BK125+BK129+BK143</f>
        <v>0</v>
      </c>
    </row>
    <row r="125" s="12" customFormat="1" ht="22.8" customHeight="1">
      <c r="A125" s="12"/>
      <c r="B125" s="204"/>
      <c r="C125" s="205"/>
      <c r="D125" s="206" t="s">
        <v>76</v>
      </c>
      <c r="E125" s="218" t="s">
        <v>200</v>
      </c>
      <c r="F125" s="218" t="s">
        <v>201</v>
      </c>
      <c r="G125" s="205"/>
      <c r="H125" s="205"/>
      <c r="I125" s="208"/>
      <c r="J125" s="219">
        <f>BK125</f>
        <v>0</v>
      </c>
      <c r="K125" s="205"/>
      <c r="L125" s="210"/>
      <c r="M125" s="211"/>
      <c r="N125" s="212"/>
      <c r="O125" s="212"/>
      <c r="P125" s="213">
        <f>SUM(P126:P128)</f>
        <v>0</v>
      </c>
      <c r="Q125" s="212"/>
      <c r="R125" s="213">
        <f>SUM(R126:R128)</f>
        <v>0.54100000000000004</v>
      </c>
      <c r="S125" s="212"/>
      <c r="T125" s="214">
        <f>SUM(T126:T128)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5" t="s">
        <v>85</v>
      </c>
      <c r="AT125" s="216" t="s">
        <v>76</v>
      </c>
      <c r="AU125" s="216" t="s">
        <v>85</v>
      </c>
      <c r="AY125" s="215" t="s">
        <v>199</v>
      </c>
      <c r="BK125" s="217">
        <f>SUM(BK126:BK128)</f>
        <v>0</v>
      </c>
    </row>
    <row r="126" s="2" customFormat="1" ht="33" customHeight="1">
      <c r="A126" s="39"/>
      <c r="B126" s="40"/>
      <c r="C126" s="220" t="s">
        <v>85</v>
      </c>
      <c r="D126" s="220" t="s">
        <v>202</v>
      </c>
      <c r="E126" s="221" t="s">
        <v>1188</v>
      </c>
      <c r="F126" s="222" t="s">
        <v>1189</v>
      </c>
      <c r="G126" s="223" t="s">
        <v>205</v>
      </c>
      <c r="H126" s="224">
        <v>15</v>
      </c>
      <c r="I126" s="225"/>
      <c r="J126" s="226">
        <f>ROUND(I126*H126,2)</f>
        <v>0</v>
      </c>
      <c r="K126" s="222" t="s">
        <v>1</v>
      </c>
      <c r="L126" s="45"/>
      <c r="M126" s="227" t="s">
        <v>1</v>
      </c>
      <c r="N126" s="228" t="s">
        <v>42</v>
      </c>
      <c r="O126" s="92"/>
      <c r="P126" s="229">
        <f>O126*H126</f>
        <v>0</v>
      </c>
      <c r="Q126" s="229">
        <v>0.0147</v>
      </c>
      <c r="R126" s="229">
        <f>Q126*H126</f>
        <v>0.2205</v>
      </c>
      <c r="S126" s="229">
        <v>0</v>
      </c>
      <c r="T126" s="230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31" t="s">
        <v>207</v>
      </c>
      <c r="AT126" s="231" t="s">
        <v>202</v>
      </c>
      <c r="AU126" s="231" t="s">
        <v>87</v>
      </c>
      <c r="AY126" s="18" t="s">
        <v>199</v>
      </c>
      <c r="BE126" s="232">
        <f>IF(N126="základní",J126,0)</f>
        <v>0</v>
      </c>
      <c r="BF126" s="232">
        <f>IF(N126="snížená",J126,0)</f>
        <v>0</v>
      </c>
      <c r="BG126" s="232">
        <f>IF(N126="zákl. přenesená",J126,0)</f>
        <v>0</v>
      </c>
      <c r="BH126" s="232">
        <f>IF(N126="sníž. přenesená",J126,0)</f>
        <v>0</v>
      </c>
      <c r="BI126" s="232">
        <f>IF(N126="nulová",J126,0)</f>
        <v>0</v>
      </c>
      <c r="BJ126" s="18" t="s">
        <v>85</v>
      </c>
      <c r="BK126" s="232">
        <f>ROUND(I126*H126,2)</f>
        <v>0</v>
      </c>
      <c r="BL126" s="18" t="s">
        <v>207</v>
      </c>
      <c r="BM126" s="231" t="s">
        <v>1747</v>
      </c>
    </row>
    <row r="127" s="2" customFormat="1" ht="37.8" customHeight="1">
      <c r="A127" s="39"/>
      <c r="B127" s="40"/>
      <c r="C127" s="220" t="s">
        <v>87</v>
      </c>
      <c r="D127" s="220" t="s">
        <v>202</v>
      </c>
      <c r="E127" s="221" t="s">
        <v>1191</v>
      </c>
      <c r="F127" s="222" t="s">
        <v>1192</v>
      </c>
      <c r="G127" s="223" t="s">
        <v>205</v>
      </c>
      <c r="H127" s="224">
        <v>15</v>
      </c>
      <c r="I127" s="225"/>
      <c r="J127" s="226">
        <f>ROUND(I127*H127,2)</f>
        <v>0</v>
      </c>
      <c r="K127" s="222" t="s">
        <v>1</v>
      </c>
      <c r="L127" s="45"/>
      <c r="M127" s="227" t="s">
        <v>1</v>
      </c>
      <c r="N127" s="228" t="s">
        <v>42</v>
      </c>
      <c r="O127" s="92"/>
      <c r="P127" s="229">
        <f>O127*H127</f>
        <v>0</v>
      </c>
      <c r="Q127" s="229">
        <v>0.0147</v>
      </c>
      <c r="R127" s="229">
        <f>Q127*H127</f>
        <v>0.2205</v>
      </c>
      <c r="S127" s="229">
        <v>0</v>
      </c>
      <c r="T127" s="230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31" t="s">
        <v>207</v>
      </c>
      <c r="AT127" s="231" t="s">
        <v>202</v>
      </c>
      <c r="AU127" s="231" t="s">
        <v>87</v>
      </c>
      <c r="AY127" s="18" t="s">
        <v>199</v>
      </c>
      <c r="BE127" s="232">
        <f>IF(N127="základní",J127,0)</f>
        <v>0</v>
      </c>
      <c r="BF127" s="232">
        <f>IF(N127="snížená",J127,0)</f>
        <v>0</v>
      </c>
      <c r="BG127" s="232">
        <f>IF(N127="zákl. přenesená",J127,0)</f>
        <v>0</v>
      </c>
      <c r="BH127" s="232">
        <f>IF(N127="sníž. přenesená",J127,0)</f>
        <v>0</v>
      </c>
      <c r="BI127" s="232">
        <f>IF(N127="nulová",J127,0)</f>
        <v>0</v>
      </c>
      <c r="BJ127" s="18" t="s">
        <v>85</v>
      </c>
      <c r="BK127" s="232">
        <f>ROUND(I127*H127,2)</f>
        <v>0</v>
      </c>
      <c r="BL127" s="18" t="s">
        <v>207</v>
      </c>
      <c r="BM127" s="231" t="s">
        <v>1748</v>
      </c>
    </row>
    <row r="128" s="2" customFormat="1" ht="24.15" customHeight="1">
      <c r="A128" s="39"/>
      <c r="B128" s="40"/>
      <c r="C128" s="255" t="s">
        <v>109</v>
      </c>
      <c r="D128" s="255" t="s">
        <v>252</v>
      </c>
      <c r="E128" s="256" t="s">
        <v>1194</v>
      </c>
      <c r="F128" s="257" t="s">
        <v>1195</v>
      </c>
      <c r="G128" s="258" t="s">
        <v>308</v>
      </c>
      <c r="H128" s="259">
        <v>0.10000000000000001</v>
      </c>
      <c r="I128" s="260"/>
      <c r="J128" s="261">
        <f>ROUND(I128*H128,2)</f>
        <v>0</v>
      </c>
      <c r="K128" s="257" t="s">
        <v>1</v>
      </c>
      <c r="L128" s="262"/>
      <c r="M128" s="263" t="s">
        <v>1</v>
      </c>
      <c r="N128" s="264" t="s">
        <v>42</v>
      </c>
      <c r="O128" s="92"/>
      <c r="P128" s="229">
        <f>O128*H128</f>
        <v>0</v>
      </c>
      <c r="Q128" s="229">
        <v>1</v>
      </c>
      <c r="R128" s="229">
        <f>Q128*H128</f>
        <v>0.10000000000000001</v>
      </c>
      <c r="S128" s="229">
        <v>0</v>
      </c>
      <c r="T128" s="230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1" t="s">
        <v>255</v>
      </c>
      <c r="AT128" s="231" t="s">
        <v>252</v>
      </c>
      <c r="AU128" s="231" t="s">
        <v>87</v>
      </c>
      <c r="AY128" s="18" t="s">
        <v>199</v>
      </c>
      <c r="BE128" s="232">
        <f>IF(N128="základní",J128,0)</f>
        <v>0</v>
      </c>
      <c r="BF128" s="232">
        <f>IF(N128="snížená",J128,0)</f>
        <v>0</v>
      </c>
      <c r="BG128" s="232">
        <f>IF(N128="zákl. přenesená",J128,0)</f>
        <v>0</v>
      </c>
      <c r="BH128" s="232">
        <f>IF(N128="sníž. přenesená",J128,0)</f>
        <v>0</v>
      </c>
      <c r="BI128" s="232">
        <f>IF(N128="nulová",J128,0)</f>
        <v>0</v>
      </c>
      <c r="BJ128" s="18" t="s">
        <v>85</v>
      </c>
      <c r="BK128" s="232">
        <f>ROUND(I128*H128,2)</f>
        <v>0</v>
      </c>
      <c r="BL128" s="18" t="s">
        <v>207</v>
      </c>
      <c r="BM128" s="231" t="s">
        <v>1749</v>
      </c>
    </row>
    <row r="129" s="12" customFormat="1" ht="22.8" customHeight="1">
      <c r="A129" s="12"/>
      <c r="B129" s="204"/>
      <c r="C129" s="205"/>
      <c r="D129" s="206" t="s">
        <v>76</v>
      </c>
      <c r="E129" s="218" t="s">
        <v>257</v>
      </c>
      <c r="F129" s="218" t="s">
        <v>258</v>
      </c>
      <c r="G129" s="205"/>
      <c r="H129" s="205"/>
      <c r="I129" s="208"/>
      <c r="J129" s="219">
        <f>BK129</f>
        <v>0</v>
      </c>
      <c r="K129" s="205"/>
      <c r="L129" s="210"/>
      <c r="M129" s="211"/>
      <c r="N129" s="212"/>
      <c r="O129" s="212"/>
      <c r="P129" s="213">
        <f>SUM(P130:P142)</f>
        <v>0</v>
      </c>
      <c r="Q129" s="212"/>
      <c r="R129" s="213">
        <f>SUM(R130:R142)</f>
        <v>0.00020000000000000001</v>
      </c>
      <c r="S129" s="212"/>
      <c r="T129" s="214">
        <f>SUM(T130:T142)</f>
        <v>1.46394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5" t="s">
        <v>85</v>
      </c>
      <c r="AT129" s="216" t="s">
        <v>76</v>
      </c>
      <c r="AU129" s="216" t="s">
        <v>85</v>
      </c>
      <c r="AY129" s="215" t="s">
        <v>199</v>
      </c>
      <c r="BK129" s="217">
        <f>SUM(BK130:BK142)</f>
        <v>0</v>
      </c>
    </row>
    <row r="130" s="2" customFormat="1" ht="37.8" customHeight="1">
      <c r="A130" s="39"/>
      <c r="B130" s="40"/>
      <c r="C130" s="220" t="s">
        <v>207</v>
      </c>
      <c r="D130" s="220" t="s">
        <v>202</v>
      </c>
      <c r="E130" s="221" t="s">
        <v>299</v>
      </c>
      <c r="F130" s="222" t="s">
        <v>300</v>
      </c>
      <c r="G130" s="223" t="s">
        <v>242</v>
      </c>
      <c r="H130" s="224">
        <v>110</v>
      </c>
      <c r="I130" s="225"/>
      <c r="J130" s="226">
        <f>ROUND(I130*H130,2)</f>
        <v>0</v>
      </c>
      <c r="K130" s="222" t="s">
        <v>1</v>
      </c>
      <c r="L130" s="45"/>
      <c r="M130" s="227" t="s">
        <v>1</v>
      </c>
      <c r="N130" s="228" t="s">
        <v>42</v>
      </c>
      <c r="O130" s="92"/>
      <c r="P130" s="229">
        <f>O130*H130</f>
        <v>0</v>
      </c>
      <c r="Q130" s="229">
        <v>0</v>
      </c>
      <c r="R130" s="229">
        <f>Q130*H130</f>
        <v>0</v>
      </c>
      <c r="S130" s="229">
        <v>0.012999999999999999</v>
      </c>
      <c r="T130" s="230">
        <f>S130*H130</f>
        <v>1.4299999999999999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1" t="s">
        <v>207</v>
      </c>
      <c r="AT130" s="231" t="s">
        <v>202</v>
      </c>
      <c r="AU130" s="231" t="s">
        <v>87</v>
      </c>
      <c r="AY130" s="18" t="s">
        <v>199</v>
      </c>
      <c r="BE130" s="232">
        <f>IF(N130="základní",J130,0)</f>
        <v>0</v>
      </c>
      <c r="BF130" s="232">
        <f>IF(N130="snížená",J130,0)</f>
        <v>0</v>
      </c>
      <c r="BG130" s="232">
        <f>IF(N130="zákl. přenesená",J130,0)</f>
        <v>0</v>
      </c>
      <c r="BH130" s="232">
        <f>IF(N130="sníž. přenesená",J130,0)</f>
        <v>0</v>
      </c>
      <c r="BI130" s="232">
        <f>IF(N130="nulová",J130,0)</f>
        <v>0</v>
      </c>
      <c r="BJ130" s="18" t="s">
        <v>85</v>
      </c>
      <c r="BK130" s="232">
        <f>ROUND(I130*H130,2)</f>
        <v>0</v>
      </c>
      <c r="BL130" s="18" t="s">
        <v>207</v>
      </c>
      <c r="BM130" s="231" t="s">
        <v>1750</v>
      </c>
    </row>
    <row r="131" s="2" customFormat="1" ht="24.15" customHeight="1">
      <c r="A131" s="39"/>
      <c r="B131" s="40"/>
      <c r="C131" s="220" t="s">
        <v>239</v>
      </c>
      <c r="D131" s="220" t="s">
        <v>202</v>
      </c>
      <c r="E131" s="221" t="s">
        <v>1198</v>
      </c>
      <c r="F131" s="222" t="s">
        <v>1199</v>
      </c>
      <c r="G131" s="223" t="s">
        <v>242</v>
      </c>
      <c r="H131" s="224">
        <v>10</v>
      </c>
      <c r="I131" s="225"/>
      <c r="J131" s="226">
        <f>ROUND(I131*H131,2)</f>
        <v>0</v>
      </c>
      <c r="K131" s="222" t="s">
        <v>1</v>
      </c>
      <c r="L131" s="45"/>
      <c r="M131" s="227" t="s">
        <v>1</v>
      </c>
      <c r="N131" s="228" t="s">
        <v>42</v>
      </c>
      <c r="O131" s="92"/>
      <c r="P131" s="229">
        <f>O131*H131</f>
        <v>0</v>
      </c>
      <c r="Q131" s="229">
        <v>2.0000000000000002E-05</v>
      </c>
      <c r="R131" s="229">
        <f>Q131*H131</f>
        <v>0.00020000000000000001</v>
      </c>
      <c r="S131" s="229">
        <v>0.001</v>
      </c>
      <c r="T131" s="230">
        <f>S131*H131</f>
        <v>0.01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1" t="s">
        <v>207</v>
      </c>
      <c r="AT131" s="231" t="s">
        <v>202</v>
      </c>
      <c r="AU131" s="231" t="s">
        <v>87</v>
      </c>
      <c r="AY131" s="18" t="s">
        <v>199</v>
      </c>
      <c r="BE131" s="232">
        <f>IF(N131="základní",J131,0)</f>
        <v>0</v>
      </c>
      <c r="BF131" s="232">
        <f>IF(N131="snížená",J131,0)</f>
        <v>0</v>
      </c>
      <c r="BG131" s="232">
        <f>IF(N131="zákl. přenesená",J131,0)</f>
        <v>0</v>
      </c>
      <c r="BH131" s="232">
        <f>IF(N131="sníž. přenesená",J131,0)</f>
        <v>0</v>
      </c>
      <c r="BI131" s="232">
        <f>IF(N131="nulová",J131,0)</f>
        <v>0</v>
      </c>
      <c r="BJ131" s="18" t="s">
        <v>85</v>
      </c>
      <c r="BK131" s="232">
        <f>ROUND(I131*H131,2)</f>
        <v>0</v>
      </c>
      <c r="BL131" s="18" t="s">
        <v>207</v>
      </c>
      <c r="BM131" s="231" t="s">
        <v>1751</v>
      </c>
    </row>
    <row r="132" s="2" customFormat="1" ht="24.15" customHeight="1">
      <c r="A132" s="39"/>
      <c r="B132" s="40"/>
      <c r="C132" s="220" t="s">
        <v>200</v>
      </c>
      <c r="D132" s="220" t="s">
        <v>202</v>
      </c>
      <c r="E132" s="221" t="s">
        <v>1201</v>
      </c>
      <c r="F132" s="222" t="s">
        <v>1202</v>
      </c>
      <c r="G132" s="223" t="s">
        <v>248</v>
      </c>
      <c r="H132" s="224">
        <v>42</v>
      </c>
      <c r="I132" s="225"/>
      <c r="J132" s="226">
        <f>ROUND(I132*H132,2)</f>
        <v>0</v>
      </c>
      <c r="K132" s="222" t="s">
        <v>1</v>
      </c>
      <c r="L132" s="45"/>
      <c r="M132" s="227" t="s">
        <v>1</v>
      </c>
      <c r="N132" s="228" t="s">
        <v>42</v>
      </c>
      <c r="O132" s="92"/>
      <c r="P132" s="229">
        <f>O132*H132</f>
        <v>0</v>
      </c>
      <c r="Q132" s="229">
        <v>0</v>
      </c>
      <c r="R132" s="229">
        <f>Q132*H132</f>
        <v>0</v>
      </c>
      <c r="S132" s="229">
        <v>0.00056999999999999998</v>
      </c>
      <c r="T132" s="230">
        <f>S132*H132</f>
        <v>0.023939999999999999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1" t="s">
        <v>207</v>
      </c>
      <c r="AT132" s="231" t="s">
        <v>202</v>
      </c>
      <c r="AU132" s="231" t="s">
        <v>87</v>
      </c>
      <c r="AY132" s="18" t="s">
        <v>199</v>
      </c>
      <c r="BE132" s="232">
        <f>IF(N132="základní",J132,0)</f>
        <v>0</v>
      </c>
      <c r="BF132" s="232">
        <f>IF(N132="snížená",J132,0)</f>
        <v>0</v>
      </c>
      <c r="BG132" s="232">
        <f>IF(N132="zákl. přenesená",J132,0)</f>
        <v>0</v>
      </c>
      <c r="BH132" s="232">
        <f>IF(N132="sníž. přenesená",J132,0)</f>
        <v>0</v>
      </c>
      <c r="BI132" s="232">
        <f>IF(N132="nulová",J132,0)</f>
        <v>0</v>
      </c>
      <c r="BJ132" s="18" t="s">
        <v>85</v>
      </c>
      <c r="BK132" s="232">
        <f>ROUND(I132*H132,2)</f>
        <v>0</v>
      </c>
      <c r="BL132" s="18" t="s">
        <v>207</v>
      </c>
      <c r="BM132" s="231" t="s">
        <v>1752</v>
      </c>
    </row>
    <row r="133" s="2" customFormat="1" ht="33" customHeight="1">
      <c r="A133" s="39"/>
      <c r="B133" s="40"/>
      <c r="C133" s="255" t="s">
        <v>251</v>
      </c>
      <c r="D133" s="255" t="s">
        <v>252</v>
      </c>
      <c r="E133" s="256" t="s">
        <v>1204</v>
      </c>
      <c r="F133" s="257" t="s">
        <v>1205</v>
      </c>
      <c r="G133" s="258" t="s">
        <v>248</v>
      </c>
      <c r="H133" s="259">
        <v>42</v>
      </c>
      <c r="I133" s="260"/>
      <c r="J133" s="261">
        <f>ROUND(I133*H133,2)</f>
        <v>0</v>
      </c>
      <c r="K133" s="257" t="s">
        <v>1</v>
      </c>
      <c r="L133" s="262"/>
      <c r="M133" s="263" t="s">
        <v>1</v>
      </c>
      <c r="N133" s="264" t="s">
        <v>42</v>
      </c>
      <c r="O133" s="92"/>
      <c r="P133" s="229">
        <f>O133*H133</f>
        <v>0</v>
      </c>
      <c r="Q133" s="229">
        <v>0</v>
      </c>
      <c r="R133" s="229">
        <f>Q133*H133</f>
        <v>0</v>
      </c>
      <c r="S133" s="229">
        <v>0</v>
      </c>
      <c r="T133" s="230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31" t="s">
        <v>255</v>
      </c>
      <c r="AT133" s="231" t="s">
        <v>252</v>
      </c>
      <c r="AU133" s="231" t="s">
        <v>87</v>
      </c>
      <c r="AY133" s="18" t="s">
        <v>199</v>
      </c>
      <c r="BE133" s="232">
        <f>IF(N133="základní",J133,0)</f>
        <v>0</v>
      </c>
      <c r="BF133" s="232">
        <f>IF(N133="snížená",J133,0)</f>
        <v>0</v>
      </c>
      <c r="BG133" s="232">
        <f>IF(N133="zákl. přenesená",J133,0)</f>
        <v>0</v>
      </c>
      <c r="BH133" s="232">
        <f>IF(N133="sníž. přenesená",J133,0)</f>
        <v>0</v>
      </c>
      <c r="BI133" s="232">
        <f>IF(N133="nulová",J133,0)</f>
        <v>0</v>
      </c>
      <c r="BJ133" s="18" t="s">
        <v>85</v>
      </c>
      <c r="BK133" s="232">
        <f>ROUND(I133*H133,2)</f>
        <v>0</v>
      </c>
      <c r="BL133" s="18" t="s">
        <v>207</v>
      </c>
      <c r="BM133" s="231" t="s">
        <v>1753</v>
      </c>
    </row>
    <row r="134" s="2" customFormat="1" ht="33" customHeight="1">
      <c r="A134" s="39"/>
      <c r="B134" s="40"/>
      <c r="C134" s="255" t="s">
        <v>255</v>
      </c>
      <c r="D134" s="255" t="s">
        <v>252</v>
      </c>
      <c r="E134" s="256" t="s">
        <v>1210</v>
      </c>
      <c r="F134" s="257" t="s">
        <v>1211</v>
      </c>
      <c r="G134" s="258" t="s">
        <v>248</v>
      </c>
      <c r="H134" s="259">
        <v>6</v>
      </c>
      <c r="I134" s="260"/>
      <c r="J134" s="261">
        <f>ROUND(I134*H134,2)</f>
        <v>0</v>
      </c>
      <c r="K134" s="257" t="s">
        <v>1</v>
      </c>
      <c r="L134" s="262"/>
      <c r="M134" s="263" t="s">
        <v>1</v>
      </c>
      <c r="N134" s="264" t="s">
        <v>42</v>
      </c>
      <c r="O134" s="92"/>
      <c r="P134" s="229">
        <f>O134*H134</f>
        <v>0</v>
      </c>
      <c r="Q134" s="229">
        <v>0</v>
      </c>
      <c r="R134" s="229">
        <f>Q134*H134</f>
        <v>0</v>
      </c>
      <c r="S134" s="229">
        <v>0</v>
      </c>
      <c r="T134" s="230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1" t="s">
        <v>255</v>
      </c>
      <c r="AT134" s="231" t="s">
        <v>252</v>
      </c>
      <c r="AU134" s="231" t="s">
        <v>87</v>
      </c>
      <c r="AY134" s="18" t="s">
        <v>199</v>
      </c>
      <c r="BE134" s="232">
        <f>IF(N134="základní",J134,0)</f>
        <v>0</v>
      </c>
      <c r="BF134" s="232">
        <f>IF(N134="snížená",J134,0)</f>
        <v>0</v>
      </c>
      <c r="BG134" s="232">
        <f>IF(N134="zákl. přenesená",J134,0)</f>
        <v>0</v>
      </c>
      <c r="BH134" s="232">
        <f>IF(N134="sníž. přenesená",J134,0)</f>
        <v>0</v>
      </c>
      <c r="BI134" s="232">
        <f>IF(N134="nulová",J134,0)</f>
        <v>0</v>
      </c>
      <c r="BJ134" s="18" t="s">
        <v>85</v>
      </c>
      <c r="BK134" s="232">
        <f>ROUND(I134*H134,2)</f>
        <v>0</v>
      </c>
      <c r="BL134" s="18" t="s">
        <v>207</v>
      </c>
      <c r="BM134" s="231" t="s">
        <v>1754</v>
      </c>
    </row>
    <row r="135" s="2" customFormat="1" ht="24.15" customHeight="1">
      <c r="A135" s="39"/>
      <c r="B135" s="40"/>
      <c r="C135" s="255" t="s">
        <v>257</v>
      </c>
      <c r="D135" s="255" t="s">
        <v>252</v>
      </c>
      <c r="E135" s="256" t="s">
        <v>1213</v>
      </c>
      <c r="F135" s="257" t="s">
        <v>1214</v>
      </c>
      <c r="G135" s="258" t="s">
        <v>248</v>
      </c>
      <c r="H135" s="259">
        <v>6</v>
      </c>
      <c r="I135" s="260"/>
      <c r="J135" s="261">
        <f>ROUND(I135*H135,2)</f>
        <v>0</v>
      </c>
      <c r="K135" s="257" t="s">
        <v>1</v>
      </c>
      <c r="L135" s="262"/>
      <c r="M135" s="263" t="s">
        <v>1</v>
      </c>
      <c r="N135" s="264" t="s">
        <v>42</v>
      </c>
      <c r="O135" s="92"/>
      <c r="P135" s="229">
        <f>O135*H135</f>
        <v>0</v>
      </c>
      <c r="Q135" s="229">
        <v>0</v>
      </c>
      <c r="R135" s="229">
        <f>Q135*H135</f>
        <v>0</v>
      </c>
      <c r="S135" s="229">
        <v>0</v>
      </c>
      <c r="T135" s="230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1" t="s">
        <v>255</v>
      </c>
      <c r="AT135" s="231" t="s">
        <v>252</v>
      </c>
      <c r="AU135" s="231" t="s">
        <v>87</v>
      </c>
      <c r="AY135" s="18" t="s">
        <v>199</v>
      </c>
      <c r="BE135" s="232">
        <f>IF(N135="základní",J135,0)</f>
        <v>0</v>
      </c>
      <c r="BF135" s="232">
        <f>IF(N135="snížená",J135,0)</f>
        <v>0</v>
      </c>
      <c r="BG135" s="232">
        <f>IF(N135="zákl. přenesená",J135,0)</f>
        <v>0</v>
      </c>
      <c r="BH135" s="232">
        <f>IF(N135="sníž. přenesená",J135,0)</f>
        <v>0</v>
      </c>
      <c r="BI135" s="232">
        <f>IF(N135="nulová",J135,0)</f>
        <v>0</v>
      </c>
      <c r="BJ135" s="18" t="s">
        <v>85</v>
      </c>
      <c r="BK135" s="232">
        <f>ROUND(I135*H135,2)</f>
        <v>0</v>
      </c>
      <c r="BL135" s="18" t="s">
        <v>207</v>
      </c>
      <c r="BM135" s="231" t="s">
        <v>1755</v>
      </c>
    </row>
    <row r="136" s="2" customFormat="1" ht="24.15" customHeight="1">
      <c r="A136" s="39"/>
      <c r="B136" s="40"/>
      <c r="C136" s="255" t="s">
        <v>277</v>
      </c>
      <c r="D136" s="255" t="s">
        <v>252</v>
      </c>
      <c r="E136" s="256" t="s">
        <v>1222</v>
      </c>
      <c r="F136" s="257" t="s">
        <v>1223</v>
      </c>
      <c r="G136" s="258" t="s">
        <v>248</v>
      </c>
      <c r="H136" s="259">
        <v>4</v>
      </c>
      <c r="I136" s="260"/>
      <c r="J136" s="261">
        <f>ROUND(I136*H136,2)</f>
        <v>0</v>
      </c>
      <c r="K136" s="257" t="s">
        <v>1</v>
      </c>
      <c r="L136" s="262"/>
      <c r="M136" s="263" t="s">
        <v>1</v>
      </c>
      <c r="N136" s="264" t="s">
        <v>42</v>
      </c>
      <c r="O136" s="92"/>
      <c r="P136" s="229">
        <f>O136*H136</f>
        <v>0</v>
      </c>
      <c r="Q136" s="229">
        <v>0</v>
      </c>
      <c r="R136" s="229">
        <f>Q136*H136</f>
        <v>0</v>
      </c>
      <c r="S136" s="229">
        <v>0</v>
      </c>
      <c r="T136" s="230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1" t="s">
        <v>255</v>
      </c>
      <c r="AT136" s="231" t="s">
        <v>252</v>
      </c>
      <c r="AU136" s="231" t="s">
        <v>87</v>
      </c>
      <c r="AY136" s="18" t="s">
        <v>199</v>
      </c>
      <c r="BE136" s="232">
        <f>IF(N136="základní",J136,0)</f>
        <v>0</v>
      </c>
      <c r="BF136" s="232">
        <f>IF(N136="snížená",J136,0)</f>
        <v>0</v>
      </c>
      <c r="BG136" s="232">
        <f>IF(N136="zákl. přenesená",J136,0)</f>
        <v>0</v>
      </c>
      <c r="BH136" s="232">
        <f>IF(N136="sníž. přenesená",J136,0)</f>
        <v>0</v>
      </c>
      <c r="BI136" s="232">
        <f>IF(N136="nulová",J136,0)</f>
        <v>0</v>
      </c>
      <c r="BJ136" s="18" t="s">
        <v>85</v>
      </c>
      <c r="BK136" s="232">
        <f>ROUND(I136*H136,2)</f>
        <v>0</v>
      </c>
      <c r="BL136" s="18" t="s">
        <v>207</v>
      </c>
      <c r="BM136" s="231" t="s">
        <v>1756</v>
      </c>
    </row>
    <row r="137" s="2" customFormat="1" ht="37.8" customHeight="1">
      <c r="A137" s="39"/>
      <c r="B137" s="40"/>
      <c r="C137" s="255" t="s">
        <v>286</v>
      </c>
      <c r="D137" s="255" t="s">
        <v>252</v>
      </c>
      <c r="E137" s="256" t="s">
        <v>1231</v>
      </c>
      <c r="F137" s="257" t="s">
        <v>1232</v>
      </c>
      <c r="G137" s="258" t="s">
        <v>248</v>
      </c>
      <c r="H137" s="259">
        <v>19</v>
      </c>
      <c r="I137" s="260"/>
      <c r="J137" s="261">
        <f>ROUND(I137*H137,2)</f>
        <v>0</v>
      </c>
      <c r="K137" s="257" t="s">
        <v>1</v>
      </c>
      <c r="L137" s="262"/>
      <c r="M137" s="263" t="s">
        <v>1</v>
      </c>
      <c r="N137" s="264" t="s">
        <v>42</v>
      </c>
      <c r="O137" s="92"/>
      <c r="P137" s="229">
        <f>O137*H137</f>
        <v>0</v>
      </c>
      <c r="Q137" s="229">
        <v>0</v>
      </c>
      <c r="R137" s="229">
        <f>Q137*H137</f>
        <v>0</v>
      </c>
      <c r="S137" s="229">
        <v>0</v>
      </c>
      <c r="T137" s="230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1" t="s">
        <v>255</v>
      </c>
      <c r="AT137" s="231" t="s">
        <v>252</v>
      </c>
      <c r="AU137" s="231" t="s">
        <v>87</v>
      </c>
      <c r="AY137" s="18" t="s">
        <v>199</v>
      </c>
      <c r="BE137" s="232">
        <f>IF(N137="základní",J137,0)</f>
        <v>0</v>
      </c>
      <c r="BF137" s="232">
        <f>IF(N137="snížená",J137,0)</f>
        <v>0</v>
      </c>
      <c r="BG137" s="232">
        <f>IF(N137="zákl. přenesená",J137,0)</f>
        <v>0</v>
      </c>
      <c r="BH137" s="232">
        <f>IF(N137="sníž. přenesená",J137,0)</f>
        <v>0</v>
      </c>
      <c r="BI137" s="232">
        <f>IF(N137="nulová",J137,0)</f>
        <v>0</v>
      </c>
      <c r="BJ137" s="18" t="s">
        <v>85</v>
      </c>
      <c r="BK137" s="232">
        <f>ROUND(I137*H137,2)</f>
        <v>0</v>
      </c>
      <c r="BL137" s="18" t="s">
        <v>207</v>
      </c>
      <c r="BM137" s="231" t="s">
        <v>1757</v>
      </c>
    </row>
    <row r="138" s="2" customFormat="1" ht="33" customHeight="1">
      <c r="A138" s="39"/>
      <c r="B138" s="40"/>
      <c r="C138" s="255" t="s">
        <v>292</v>
      </c>
      <c r="D138" s="255" t="s">
        <v>252</v>
      </c>
      <c r="E138" s="256" t="s">
        <v>1758</v>
      </c>
      <c r="F138" s="257" t="s">
        <v>1759</v>
      </c>
      <c r="G138" s="258" t="s">
        <v>248</v>
      </c>
      <c r="H138" s="259">
        <v>2</v>
      </c>
      <c r="I138" s="260"/>
      <c r="J138" s="261">
        <f>ROUND(I138*H138,2)</f>
        <v>0</v>
      </c>
      <c r="K138" s="257" t="s">
        <v>1</v>
      </c>
      <c r="L138" s="262"/>
      <c r="M138" s="263" t="s">
        <v>1</v>
      </c>
      <c r="N138" s="264" t="s">
        <v>42</v>
      </c>
      <c r="O138" s="92"/>
      <c r="P138" s="229">
        <f>O138*H138</f>
        <v>0</v>
      </c>
      <c r="Q138" s="229">
        <v>0</v>
      </c>
      <c r="R138" s="229">
        <f>Q138*H138</f>
        <v>0</v>
      </c>
      <c r="S138" s="229">
        <v>0</v>
      </c>
      <c r="T138" s="230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1" t="s">
        <v>255</v>
      </c>
      <c r="AT138" s="231" t="s">
        <v>252</v>
      </c>
      <c r="AU138" s="231" t="s">
        <v>87</v>
      </c>
      <c r="AY138" s="18" t="s">
        <v>199</v>
      </c>
      <c r="BE138" s="232">
        <f>IF(N138="základní",J138,0)</f>
        <v>0</v>
      </c>
      <c r="BF138" s="232">
        <f>IF(N138="snížená",J138,0)</f>
        <v>0</v>
      </c>
      <c r="BG138" s="232">
        <f>IF(N138="zákl. přenesená",J138,0)</f>
        <v>0</v>
      </c>
      <c r="BH138" s="232">
        <f>IF(N138="sníž. přenesená",J138,0)</f>
        <v>0</v>
      </c>
      <c r="BI138" s="232">
        <f>IF(N138="nulová",J138,0)</f>
        <v>0</v>
      </c>
      <c r="BJ138" s="18" t="s">
        <v>85</v>
      </c>
      <c r="BK138" s="232">
        <f>ROUND(I138*H138,2)</f>
        <v>0</v>
      </c>
      <c r="BL138" s="18" t="s">
        <v>207</v>
      </c>
      <c r="BM138" s="231" t="s">
        <v>1760</v>
      </c>
    </row>
    <row r="139" s="2" customFormat="1" ht="24.15" customHeight="1">
      <c r="A139" s="39"/>
      <c r="B139" s="40"/>
      <c r="C139" s="255" t="s">
        <v>298</v>
      </c>
      <c r="D139" s="255" t="s">
        <v>252</v>
      </c>
      <c r="E139" s="256" t="s">
        <v>1234</v>
      </c>
      <c r="F139" s="257" t="s">
        <v>1235</v>
      </c>
      <c r="G139" s="258" t="s">
        <v>248</v>
      </c>
      <c r="H139" s="259">
        <v>23</v>
      </c>
      <c r="I139" s="260"/>
      <c r="J139" s="261">
        <f>ROUND(I139*H139,2)</f>
        <v>0</v>
      </c>
      <c r="K139" s="257" t="s">
        <v>1</v>
      </c>
      <c r="L139" s="262"/>
      <c r="M139" s="263" t="s">
        <v>1</v>
      </c>
      <c r="N139" s="264" t="s">
        <v>42</v>
      </c>
      <c r="O139" s="92"/>
      <c r="P139" s="229">
        <f>O139*H139</f>
        <v>0</v>
      </c>
      <c r="Q139" s="229">
        <v>0</v>
      </c>
      <c r="R139" s="229">
        <f>Q139*H139</f>
        <v>0</v>
      </c>
      <c r="S139" s="229">
        <v>0</v>
      </c>
      <c r="T139" s="230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1" t="s">
        <v>255</v>
      </c>
      <c r="AT139" s="231" t="s">
        <v>252</v>
      </c>
      <c r="AU139" s="231" t="s">
        <v>87</v>
      </c>
      <c r="AY139" s="18" t="s">
        <v>199</v>
      </c>
      <c r="BE139" s="232">
        <f>IF(N139="základní",J139,0)</f>
        <v>0</v>
      </c>
      <c r="BF139" s="232">
        <f>IF(N139="snížená",J139,0)</f>
        <v>0</v>
      </c>
      <c r="BG139" s="232">
        <f>IF(N139="zákl. přenesená",J139,0)</f>
        <v>0</v>
      </c>
      <c r="BH139" s="232">
        <f>IF(N139="sníž. přenesená",J139,0)</f>
        <v>0</v>
      </c>
      <c r="BI139" s="232">
        <f>IF(N139="nulová",J139,0)</f>
        <v>0</v>
      </c>
      <c r="BJ139" s="18" t="s">
        <v>85</v>
      </c>
      <c r="BK139" s="232">
        <f>ROUND(I139*H139,2)</f>
        <v>0</v>
      </c>
      <c r="BL139" s="18" t="s">
        <v>207</v>
      </c>
      <c r="BM139" s="231" t="s">
        <v>1761</v>
      </c>
    </row>
    <row r="140" s="2" customFormat="1" ht="37.8" customHeight="1">
      <c r="A140" s="39"/>
      <c r="B140" s="40"/>
      <c r="C140" s="255" t="s">
        <v>305</v>
      </c>
      <c r="D140" s="255" t="s">
        <v>252</v>
      </c>
      <c r="E140" s="256" t="s">
        <v>1237</v>
      </c>
      <c r="F140" s="257" t="s">
        <v>1238</v>
      </c>
      <c r="G140" s="258" t="s">
        <v>248</v>
      </c>
      <c r="H140" s="259">
        <v>8</v>
      </c>
      <c r="I140" s="260"/>
      <c r="J140" s="261">
        <f>ROUND(I140*H140,2)</f>
        <v>0</v>
      </c>
      <c r="K140" s="257" t="s">
        <v>1</v>
      </c>
      <c r="L140" s="262"/>
      <c r="M140" s="263" t="s">
        <v>1</v>
      </c>
      <c r="N140" s="264" t="s">
        <v>42</v>
      </c>
      <c r="O140" s="92"/>
      <c r="P140" s="229">
        <f>O140*H140</f>
        <v>0</v>
      </c>
      <c r="Q140" s="229">
        <v>0</v>
      </c>
      <c r="R140" s="229">
        <f>Q140*H140</f>
        <v>0</v>
      </c>
      <c r="S140" s="229">
        <v>0</v>
      </c>
      <c r="T140" s="230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1" t="s">
        <v>255</v>
      </c>
      <c r="AT140" s="231" t="s">
        <v>252</v>
      </c>
      <c r="AU140" s="231" t="s">
        <v>87</v>
      </c>
      <c r="AY140" s="18" t="s">
        <v>199</v>
      </c>
      <c r="BE140" s="232">
        <f>IF(N140="základní",J140,0)</f>
        <v>0</v>
      </c>
      <c r="BF140" s="232">
        <f>IF(N140="snížená",J140,0)</f>
        <v>0</v>
      </c>
      <c r="BG140" s="232">
        <f>IF(N140="zákl. přenesená",J140,0)</f>
        <v>0</v>
      </c>
      <c r="BH140" s="232">
        <f>IF(N140="sníž. přenesená",J140,0)</f>
        <v>0</v>
      </c>
      <c r="BI140" s="232">
        <f>IF(N140="nulová",J140,0)</f>
        <v>0</v>
      </c>
      <c r="BJ140" s="18" t="s">
        <v>85</v>
      </c>
      <c r="BK140" s="232">
        <f>ROUND(I140*H140,2)</f>
        <v>0</v>
      </c>
      <c r="BL140" s="18" t="s">
        <v>207</v>
      </c>
      <c r="BM140" s="231" t="s">
        <v>1762</v>
      </c>
    </row>
    <row r="141" s="2" customFormat="1" ht="37.8" customHeight="1">
      <c r="A141" s="39"/>
      <c r="B141" s="40"/>
      <c r="C141" s="255" t="s">
        <v>8</v>
      </c>
      <c r="D141" s="255" t="s">
        <v>252</v>
      </c>
      <c r="E141" s="256" t="s">
        <v>1763</v>
      </c>
      <c r="F141" s="257" t="s">
        <v>1764</v>
      </c>
      <c r="G141" s="258" t="s">
        <v>248</v>
      </c>
      <c r="H141" s="259">
        <v>1</v>
      </c>
      <c r="I141" s="260"/>
      <c r="J141" s="261">
        <f>ROUND(I141*H141,2)</f>
        <v>0</v>
      </c>
      <c r="K141" s="257" t="s">
        <v>1</v>
      </c>
      <c r="L141" s="262"/>
      <c r="M141" s="263" t="s">
        <v>1</v>
      </c>
      <c r="N141" s="264" t="s">
        <v>42</v>
      </c>
      <c r="O141" s="92"/>
      <c r="P141" s="229">
        <f>O141*H141</f>
        <v>0</v>
      </c>
      <c r="Q141" s="229">
        <v>0</v>
      </c>
      <c r="R141" s="229">
        <f>Q141*H141</f>
        <v>0</v>
      </c>
      <c r="S141" s="229">
        <v>0</v>
      </c>
      <c r="T141" s="230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1" t="s">
        <v>255</v>
      </c>
      <c r="AT141" s="231" t="s">
        <v>252</v>
      </c>
      <c r="AU141" s="231" t="s">
        <v>87</v>
      </c>
      <c r="AY141" s="18" t="s">
        <v>199</v>
      </c>
      <c r="BE141" s="232">
        <f>IF(N141="základní",J141,0)</f>
        <v>0</v>
      </c>
      <c r="BF141" s="232">
        <f>IF(N141="snížená",J141,0)</f>
        <v>0</v>
      </c>
      <c r="BG141" s="232">
        <f>IF(N141="zákl. přenesená",J141,0)</f>
        <v>0</v>
      </c>
      <c r="BH141" s="232">
        <f>IF(N141="sníž. přenesená",J141,0)</f>
        <v>0</v>
      </c>
      <c r="BI141" s="232">
        <f>IF(N141="nulová",J141,0)</f>
        <v>0</v>
      </c>
      <c r="BJ141" s="18" t="s">
        <v>85</v>
      </c>
      <c r="BK141" s="232">
        <f>ROUND(I141*H141,2)</f>
        <v>0</v>
      </c>
      <c r="BL141" s="18" t="s">
        <v>207</v>
      </c>
      <c r="BM141" s="231" t="s">
        <v>1765</v>
      </c>
    </row>
    <row r="142" s="2" customFormat="1" ht="24.15" customHeight="1">
      <c r="A142" s="39"/>
      <c r="B142" s="40"/>
      <c r="C142" s="255" t="s">
        <v>313</v>
      </c>
      <c r="D142" s="255" t="s">
        <v>252</v>
      </c>
      <c r="E142" s="256" t="s">
        <v>1240</v>
      </c>
      <c r="F142" s="257" t="s">
        <v>1241</v>
      </c>
      <c r="G142" s="258" t="s">
        <v>248</v>
      </c>
      <c r="H142" s="259">
        <v>4</v>
      </c>
      <c r="I142" s="260"/>
      <c r="J142" s="261">
        <f>ROUND(I142*H142,2)</f>
        <v>0</v>
      </c>
      <c r="K142" s="257" t="s">
        <v>1</v>
      </c>
      <c r="L142" s="262"/>
      <c r="M142" s="263" t="s">
        <v>1</v>
      </c>
      <c r="N142" s="264" t="s">
        <v>42</v>
      </c>
      <c r="O142" s="92"/>
      <c r="P142" s="229">
        <f>O142*H142</f>
        <v>0</v>
      </c>
      <c r="Q142" s="229">
        <v>0</v>
      </c>
      <c r="R142" s="229">
        <f>Q142*H142</f>
        <v>0</v>
      </c>
      <c r="S142" s="229">
        <v>0</v>
      </c>
      <c r="T142" s="230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1" t="s">
        <v>255</v>
      </c>
      <c r="AT142" s="231" t="s">
        <v>252</v>
      </c>
      <c r="AU142" s="231" t="s">
        <v>87</v>
      </c>
      <c r="AY142" s="18" t="s">
        <v>199</v>
      </c>
      <c r="BE142" s="232">
        <f>IF(N142="základní",J142,0)</f>
        <v>0</v>
      </c>
      <c r="BF142" s="232">
        <f>IF(N142="snížená",J142,0)</f>
        <v>0</v>
      </c>
      <c r="BG142" s="232">
        <f>IF(N142="zákl. přenesená",J142,0)</f>
        <v>0</v>
      </c>
      <c r="BH142" s="232">
        <f>IF(N142="sníž. přenesená",J142,0)</f>
        <v>0</v>
      </c>
      <c r="BI142" s="232">
        <f>IF(N142="nulová",J142,0)</f>
        <v>0</v>
      </c>
      <c r="BJ142" s="18" t="s">
        <v>85</v>
      </c>
      <c r="BK142" s="232">
        <f>ROUND(I142*H142,2)</f>
        <v>0</v>
      </c>
      <c r="BL142" s="18" t="s">
        <v>207</v>
      </c>
      <c r="BM142" s="231" t="s">
        <v>1766</v>
      </c>
    </row>
    <row r="143" s="12" customFormat="1" ht="22.8" customHeight="1">
      <c r="A143" s="12"/>
      <c r="B143" s="204"/>
      <c r="C143" s="205"/>
      <c r="D143" s="206" t="s">
        <v>76</v>
      </c>
      <c r="E143" s="218" t="s">
        <v>303</v>
      </c>
      <c r="F143" s="218" t="s">
        <v>304</v>
      </c>
      <c r="G143" s="205"/>
      <c r="H143" s="205"/>
      <c r="I143" s="208"/>
      <c r="J143" s="219">
        <f>BK143</f>
        <v>0</v>
      </c>
      <c r="K143" s="205"/>
      <c r="L143" s="210"/>
      <c r="M143" s="211"/>
      <c r="N143" s="212"/>
      <c r="O143" s="212"/>
      <c r="P143" s="213">
        <f>SUM(P144:P145)</f>
        <v>0</v>
      </c>
      <c r="Q143" s="212"/>
      <c r="R143" s="213">
        <f>SUM(R144:R145)</f>
        <v>0</v>
      </c>
      <c r="S143" s="212"/>
      <c r="T143" s="214">
        <f>SUM(T144:T145)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15" t="s">
        <v>85</v>
      </c>
      <c r="AT143" s="216" t="s">
        <v>76</v>
      </c>
      <c r="AU143" s="216" t="s">
        <v>85</v>
      </c>
      <c r="AY143" s="215" t="s">
        <v>199</v>
      </c>
      <c r="BK143" s="217">
        <f>SUM(BK144:BK145)</f>
        <v>0</v>
      </c>
    </row>
    <row r="144" s="2" customFormat="1" ht="37.8" customHeight="1">
      <c r="A144" s="39"/>
      <c r="B144" s="40"/>
      <c r="C144" s="220" t="s">
        <v>318</v>
      </c>
      <c r="D144" s="220" t="s">
        <v>202</v>
      </c>
      <c r="E144" s="221" t="s">
        <v>319</v>
      </c>
      <c r="F144" s="222" t="s">
        <v>1767</v>
      </c>
      <c r="G144" s="223" t="s">
        <v>308</v>
      </c>
      <c r="H144" s="224">
        <v>2</v>
      </c>
      <c r="I144" s="225"/>
      <c r="J144" s="226">
        <f>ROUND(I144*H144,2)</f>
        <v>0</v>
      </c>
      <c r="K144" s="222" t="s">
        <v>1</v>
      </c>
      <c r="L144" s="45"/>
      <c r="M144" s="227" t="s">
        <v>1</v>
      </c>
      <c r="N144" s="228" t="s">
        <v>42</v>
      </c>
      <c r="O144" s="92"/>
      <c r="P144" s="229">
        <f>O144*H144</f>
        <v>0</v>
      </c>
      <c r="Q144" s="229">
        <v>0</v>
      </c>
      <c r="R144" s="229">
        <f>Q144*H144</f>
        <v>0</v>
      </c>
      <c r="S144" s="229">
        <v>0</v>
      </c>
      <c r="T144" s="230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1" t="s">
        <v>207</v>
      </c>
      <c r="AT144" s="231" t="s">
        <v>202</v>
      </c>
      <c r="AU144" s="231" t="s">
        <v>87</v>
      </c>
      <c r="AY144" s="18" t="s">
        <v>199</v>
      </c>
      <c r="BE144" s="232">
        <f>IF(N144="základní",J144,0)</f>
        <v>0</v>
      </c>
      <c r="BF144" s="232">
        <f>IF(N144="snížená",J144,0)</f>
        <v>0</v>
      </c>
      <c r="BG144" s="232">
        <f>IF(N144="zákl. přenesená",J144,0)</f>
        <v>0</v>
      </c>
      <c r="BH144" s="232">
        <f>IF(N144="sníž. přenesená",J144,0)</f>
        <v>0</v>
      </c>
      <c r="BI144" s="232">
        <f>IF(N144="nulová",J144,0)</f>
        <v>0</v>
      </c>
      <c r="BJ144" s="18" t="s">
        <v>85</v>
      </c>
      <c r="BK144" s="232">
        <f>ROUND(I144*H144,2)</f>
        <v>0</v>
      </c>
      <c r="BL144" s="18" t="s">
        <v>207</v>
      </c>
      <c r="BM144" s="231" t="s">
        <v>1768</v>
      </c>
    </row>
    <row r="145" s="2" customFormat="1" ht="44.25" customHeight="1">
      <c r="A145" s="39"/>
      <c r="B145" s="40"/>
      <c r="C145" s="220" t="s">
        <v>324</v>
      </c>
      <c r="D145" s="220" t="s">
        <v>202</v>
      </c>
      <c r="E145" s="221" t="s">
        <v>1248</v>
      </c>
      <c r="F145" s="222" t="s">
        <v>1769</v>
      </c>
      <c r="G145" s="223" t="s">
        <v>308</v>
      </c>
      <c r="H145" s="224">
        <v>2</v>
      </c>
      <c r="I145" s="225"/>
      <c r="J145" s="226">
        <f>ROUND(I145*H145,2)</f>
        <v>0</v>
      </c>
      <c r="K145" s="222" t="s">
        <v>1</v>
      </c>
      <c r="L145" s="45"/>
      <c r="M145" s="227" t="s">
        <v>1</v>
      </c>
      <c r="N145" s="228" t="s">
        <v>42</v>
      </c>
      <c r="O145" s="92"/>
      <c r="P145" s="229">
        <f>O145*H145</f>
        <v>0</v>
      </c>
      <c r="Q145" s="229">
        <v>0</v>
      </c>
      <c r="R145" s="229">
        <f>Q145*H145</f>
        <v>0</v>
      </c>
      <c r="S145" s="229">
        <v>0</v>
      </c>
      <c r="T145" s="230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1" t="s">
        <v>207</v>
      </c>
      <c r="AT145" s="231" t="s">
        <v>202</v>
      </c>
      <c r="AU145" s="231" t="s">
        <v>87</v>
      </c>
      <c r="AY145" s="18" t="s">
        <v>199</v>
      </c>
      <c r="BE145" s="232">
        <f>IF(N145="základní",J145,0)</f>
        <v>0</v>
      </c>
      <c r="BF145" s="232">
        <f>IF(N145="snížená",J145,0)</f>
        <v>0</v>
      </c>
      <c r="BG145" s="232">
        <f>IF(N145="zákl. přenesená",J145,0)</f>
        <v>0</v>
      </c>
      <c r="BH145" s="232">
        <f>IF(N145="sníž. přenesená",J145,0)</f>
        <v>0</v>
      </c>
      <c r="BI145" s="232">
        <f>IF(N145="nulová",J145,0)</f>
        <v>0</v>
      </c>
      <c r="BJ145" s="18" t="s">
        <v>85</v>
      </c>
      <c r="BK145" s="232">
        <f>ROUND(I145*H145,2)</f>
        <v>0</v>
      </c>
      <c r="BL145" s="18" t="s">
        <v>207</v>
      </c>
      <c r="BM145" s="231" t="s">
        <v>1770</v>
      </c>
    </row>
    <row r="146" s="12" customFormat="1" ht="25.92" customHeight="1">
      <c r="A146" s="12"/>
      <c r="B146" s="204"/>
      <c r="C146" s="205"/>
      <c r="D146" s="206" t="s">
        <v>76</v>
      </c>
      <c r="E146" s="207" t="s">
        <v>332</v>
      </c>
      <c r="F146" s="207" t="s">
        <v>333</v>
      </c>
      <c r="G146" s="205"/>
      <c r="H146" s="205"/>
      <c r="I146" s="208"/>
      <c r="J146" s="209">
        <f>BK146</f>
        <v>0</v>
      </c>
      <c r="K146" s="205"/>
      <c r="L146" s="210"/>
      <c r="M146" s="211"/>
      <c r="N146" s="212"/>
      <c r="O146" s="212"/>
      <c r="P146" s="213">
        <f>P147</f>
        <v>0</v>
      </c>
      <c r="Q146" s="212"/>
      <c r="R146" s="213">
        <f>R147</f>
        <v>0.00068040000000000006</v>
      </c>
      <c r="S146" s="212"/>
      <c r="T146" s="214">
        <f>T147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15" t="s">
        <v>87</v>
      </c>
      <c r="AT146" s="216" t="s">
        <v>76</v>
      </c>
      <c r="AU146" s="216" t="s">
        <v>77</v>
      </c>
      <c r="AY146" s="215" t="s">
        <v>199</v>
      </c>
      <c r="BK146" s="217">
        <f>BK147</f>
        <v>0</v>
      </c>
    </row>
    <row r="147" s="12" customFormat="1" ht="22.8" customHeight="1">
      <c r="A147" s="12"/>
      <c r="B147" s="204"/>
      <c r="C147" s="205"/>
      <c r="D147" s="206" t="s">
        <v>76</v>
      </c>
      <c r="E147" s="218" t="s">
        <v>1771</v>
      </c>
      <c r="F147" s="218" t="s">
        <v>1772</v>
      </c>
      <c r="G147" s="205"/>
      <c r="H147" s="205"/>
      <c r="I147" s="208"/>
      <c r="J147" s="219">
        <f>BK147</f>
        <v>0</v>
      </c>
      <c r="K147" s="205"/>
      <c r="L147" s="210"/>
      <c r="M147" s="211"/>
      <c r="N147" s="212"/>
      <c r="O147" s="212"/>
      <c r="P147" s="213">
        <f>SUM(P148:P150)</f>
        <v>0</v>
      </c>
      <c r="Q147" s="212"/>
      <c r="R147" s="213">
        <f>SUM(R148:R150)</f>
        <v>0.00068040000000000006</v>
      </c>
      <c r="S147" s="212"/>
      <c r="T147" s="214">
        <f>SUM(T148:T150)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15" t="s">
        <v>87</v>
      </c>
      <c r="AT147" s="216" t="s">
        <v>76</v>
      </c>
      <c r="AU147" s="216" t="s">
        <v>85</v>
      </c>
      <c r="AY147" s="215" t="s">
        <v>199</v>
      </c>
      <c r="BK147" s="217">
        <f>SUM(BK148:BK150)</f>
        <v>0</v>
      </c>
    </row>
    <row r="148" s="2" customFormat="1" ht="16.5" customHeight="1">
      <c r="A148" s="39"/>
      <c r="B148" s="40"/>
      <c r="C148" s="220" t="s">
        <v>328</v>
      </c>
      <c r="D148" s="220" t="s">
        <v>202</v>
      </c>
      <c r="E148" s="221" t="s">
        <v>1773</v>
      </c>
      <c r="F148" s="222" t="s">
        <v>1774</v>
      </c>
      <c r="G148" s="223" t="s">
        <v>242</v>
      </c>
      <c r="H148" s="224">
        <v>3</v>
      </c>
      <c r="I148" s="225"/>
      <c r="J148" s="226">
        <f>ROUND(I148*H148,2)</f>
        <v>0</v>
      </c>
      <c r="K148" s="222" t="s">
        <v>1</v>
      </c>
      <c r="L148" s="45"/>
      <c r="M148" s="227" t="s">
        <v>1</v>
      </c>
      <c r="N148" s="228" t="s">
        <v>42</v>
      </c>
      <c r="O148" s="92"/>
      <c r="P148" s="229">
        <f>O148*H148</f>
        <v>0</v>
      </c>
      <c r="Q148" s="229">
        <v>0</v>
      </c>
      <c r="R148" s="229">
        <f>Q148*H148</f>
        <v>0</v>
      </c>
      <c r="S148" s="229">
        <v>0</v>
      </c>
      <c r="T148" s="230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31" t="s">
        <v>313</v>
      </c>
      <c r="AT148" s="231" t="s">
        <v>202</v>
      </c>
      <c r="AU148" s="231" t="s">
        <v>87</v>
      </c>
      <c r="AY148" s="18" t="s">
        <v>199</v>
      </c>
      <c r="BE148" s="232">
        <f>IF(N148="základní",J148,0)</f>
        <v>0</v>
      </c>
      <c r="BF148" s="232">
        <f>IF(N148="snížená",J148,0)</f>
        <v>0</v>
      </c>
      <c r="BG148" s="232">
        <f>IF(N148="zákl. přenesená",J148,0)</f>
        <v>0</v>
      </c>
      <c r="BH148" s="232">
        <f>IF(N148="sníž. přenesená",J148,0)</f>
        <v>0</v>
      </c>
      <c r="BI148" s="232">
        <f>IF(N148="nulová",J148,0)</f>
        <v>0</v>
      </c>
      <c r="BJ148" s="18" t="s">
        <v>85</v>
      </c>
      <c r="BK148" s="232">
        <f>ROUND(I148*H148,2)</f>
        <v>0</v>
      </c>
      <c r="BL148" s="18" t="s">
        <v>313</v>
      </c>
      <c r="BM148" s="231" t="s">
        <v>1775</v>
      </c>
    </row>
    <row r="149" s="2" customFormat="1" ht="24.15" customHeight="1">
      <c r="A149" s="39"/>
      <c r="B149" s="40"/>
      <c r="C149" s="255" t="s">
        <v>336</v>
      </c>
      <c r="D149" s="255" t="s">
        <v>252</v>
      </c>
      <c r="E149" s="256" t="s">
        <v>1776</v>
      </c>
      <c r="F149" s="257" t="s">
        <v>1777</v>
      </c>
      <c r="G149" s="258" t="s">
        <v>242</v>
      </c>
      <c r="H149" s="259">
        <v>3.2400000000000002</v>
      </c>
      <c r="I149" s="260"/>
      <c r="J149" s="261">
        <f>ROUND(I149*H149,2)</f>
        <v>0</v>
      </c>
      <c r="K149" s="257" t="s">
        <v>1</v>
      </c>
      <c r="L149" s="262"/>
      <c r="M149" s="263" t="s">
        <v>1</v>
      </c>
      <c r="N149" s="264" t="s">
        <v>42</v>
      </c>
      <c r="O149" s="92"/>
      <c r="P149" s="229">
        <f>O149*H149</f>
        <v>0</v>
      </c>
      <c r="Q149" s="229">
        <v>0.00021000000000000001</v>
      </c>
      <c r="R149" s="229">
        <f>Q149*H149</f>
        <v>0.00068040000000000006</v>
      </c>
      <c r="S149" s="229">
        <v>0</v>
      </c>
      <c r="T149" s="230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31" t="s">
        <v>383</v>
      </c>
      <c r="AT149" s="231" t="s">
        <v>252</v>
      </c>
      <c r="AU149" s="231" t="s">
        <v>87</v>
      </c>
      <c r="AY149" s="18" t="s">
        <v>199</v>
      </c>
      <c r="BE149" s="232">
        <f>IF(N149="základní",J149,0)</f>
        <v>0</v>
      </c>
      <c r="BF149" s="232">
        <f>IF(N149="snížená",J149,0)</f>
        <v>0</v>
      </c>
      <c r="BG149" s="232">
        <f>IF(N149="zákl. přenesená",J149,0)</f>
        <v>0</v>
      </c>
      <c r="BH149" s="232">
        <f>IF(N149="sníž. přenesená",J149,0)</f>
        <v>0</v>
      </c>
      <c r="BI149" s="232">
        <f>IF(N149="nulová",J149,0)</f>
        <v>0</v>
      </c>
      <c r="BJ149" s="18" t="s">
        <v>85</v>
      </c>
      <c r="BK149" s="232">
        <f>ROUND(I149*H149,2)</f>
        <v>0</v>
      </c>
      <c r="BL149" s="18" t="s">
        <v>313</v>
      </c>
      <c r="BM149" s="231" t="s">
        <v>1778</v>
      </c>
    </row>
    <row r="150" s="14" customFormat="1">
      <c r="A150" s="14"/>
      <c r="B150" s="244"/>
      <c r="C150" s="245"/>
      <c r="D150" s="235" t="s">
        <v>209</v>
      </c>
      <c r="E150" s="246" t="s">
        <v>1</v>
      </c>
      <c r="F150" s="247" t="s">
        <v>1779</v>
      </c>
      <c r="G150" s="245"/>
      <c r="H150" s="248">
        <v>3.2400000000000002</v>
      </c>
      <c r="I150" s="249"/>
      <c r="J150" s="245"/>
      <c r="K150" s="245"/>
      <c r="L150" s="250"/>
      <c r="M150" s="251"/>
      <c r="N150" s="252"/>
      <c r="O150" s="252"/>
      <c r="P150" s="252"/>
      <c r="Q150" s="252"/>
      <c r="R150" s="252"/>
      <c r="S150" s="252"/>
      <c r="T150" s="253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4" t="s">
        <v>209</v>
      </c>
      <c r="AU150" s="254" t="s">
        <v>87</v>
      </c>
      <c r="AV150" s="14" t="s">
        <v>87</v>
      </c>
      <c r="AW150" s="14" t="s">
        <v>33</v>
      </c>
      <c r="AX150" s="14" t="s">
        <v>85</v>
      </c>
      <c r="AY150" s="254" t="s">
        <v>199</v>
      </c>
    </row>
    <row r="151" s="12" customFormat="1" ht="25.92" customHeight="1">
      <c r="A151" s="12"/>
      <c r="B151" s="204"/>
      <c r="C151" s="205"/>
      <c r="D151" s="206" t="s">
        <v>76</v>
      </c>
      <c r="E151" s="207" t="s">
        <v>1163</v>
      </c>
      <c r="F151" s="207" t="s">
        <v>1164</v>
      </c>
      <c r="G151" s="205"/>
      <c r="H151" s="205"/>
      <c r="I151" s="208"/>
      <c r="J151" s="209">
        <f>BK151</f>
        <v>0</v>
      </c>
      <c r="K151" s="205"/>
      <c r="L151" s="210"/>
      <c r="M151" s="211"/>
      <c r="N151" s="212"/>
      <c r="O151" s="212"/>
      <c r="P151" s="213">
        <f>SUM(P152:P186)</f>
        <v>0</v>
      </c>
      <c r="Q151" s="212"/>
      <c r="R151" s="213">
        <f>SUM(R152:R186)</f>
        <v>0</v>
      </c>
      <c r="S151" s="212"/>
      <c r="T151" s="214">
        <f>SUM(T152:T186)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15" t="s">
        <v>207</v>
      </c>
      <c r="AT151" s="216" t="s">
        <v>76</v>
      </c>
      <c r="AU151" s="216" t="s">
        <v>77</v>
      </c>
      <c r="AY151" s="215" t="s">
        <v>199</v>
      </c>
      <c r="BK151" s="217">
        <f>SUM(BK152:BK186)</f>
        <v>0</v>
      </c>
    </row>
    <row r="152" s="2" customFormat="1" ht="49.05" customHeight="1">
      <c r="A152" s="39"/>
      <c r="B152" s="40"/>
      <c r="C152" s="220" t="s">
        <v>7</v>
      </c>
      <c r="D152" s="220" t="s">
        <v>202</v>
      </c>
      <c r="E152" s="221" t="s">
        <v>1261</v>
      </c>
      <c r="F152" s="222" t="s">
        <v>1262</v>
      </c>
      <c r="G152" s="223" t="s">
        <v>248</v>
      </c>
      <c r="H152" s="224">
        <v>4</v>
      </c>
      <c r="I152" s="225"/>
      <c r="J152" s="226">
        <f>ROUND(I152*H152,2)</f>
        <v>0</v>
      </c>
      <c r="K152" s="222" t="s">
        <v>1</v>
      </c>
      <c r="L152" s="45"/>
      <c r="M152" s="227" t="s">
        <v>1</v>
      </c>
      <c r="N152" s="228" t="s">
        <v>42</v>
      </c>
      <c r="O152" s="92"/>
      <c r="P152" s="229">
        <f>O152*H152</f>
        <v>0</v>
      </c>
      <c r="Q152" s="229">
        <v>0</v>
      </c>
      <c r="R152" s="229">
        <f>Q152*H152</f>
        <v>0</v>
      </c>
      <c r="S152" s="229">
        <v>0</v>
      </c>
      <c r="T152" s="230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31" t="s">
        <v>1167</v>
      </c>
      <c r="AT152" s="231" t="s">
        <v>202</v>
      </c>
      <c r="AU152" s="231" t="s">
        <v>85</v>
      </c>
      <c r="AY152" s="18" t="s">
        <v>199</v>
      </c>
      <c r="BE152" s="232">
        <f>IF(N152="základní",J152,0)</f>
        <v>0</v>
      </c>
      <c r="BF152" s="232">
        <f>IF(N152="snížená",J152,0)</f>
        <v>0</v>
      </c>
      <c r="BG152" s="232">
        <f>IF(N152="zákl. přenesená",J152,0)</f>
        <v>0</v>
      </c>
      <c r="BH152" s="232">
        <f>IF(N152="sníž. přenesená",J152,0)</f>
        <v>0</v>
      </c>
      <c r="BI152" s="232">
        <f>IF(N152="nulová",J152,0)</f>
        <v>0</v>
      </c>
      <c r="BJ152" s="18" t="s">
        <v>85</v>
      </c>
      <c r="BK152" s="232">
        <f>ROUND(I152*H152,2)</f>
        <v>0</v>
      </c>
      <c r="BL152" s="18" t="s">
        <v>1167</v>
      </c>
      <c r="BM152" s="231" t="s">
        <v>1780</v>
      </c>
    </row>
    <row r="153" s="2" customFormat="1" ht="49.05" customHeight="1">
      <c r="A153" s="39"/>
      <c r="B153" s="40"/>
      <c r="C153" s="220" t="s">
        <v>345</v>
      </c>
      <c r="D153" s="220" t="s">
        <v>202</v>
      </c>
      <c r="E153" s="221" t="s">
        <v>1267</v>
      </c>
      <c r="F153" s="222" t="s">
        <v>1268</v>
      </c>
      <c r="G153" s="223" t="s">
        <v>248</v>
      </c>
      <c r="H153" s="224">
        <v>51</v>
      </c>
      <c r="I153" s="225"/>
      <c r="J153" s="226">
        <f>ROUND(I153*H153,2)</f>
        <v>0</v>
      </c>
      <c r="K153" s="222" t="s">
        <v>1</v>
      </c>
      <c r="L153" s="45"/>
      <c r="M153" s="227" t="s">
        <v>1</v>
      </c>
      <c r="N153" s="228" t="s">
        <v>42</v>
      </c>
      <c r="O153" s="92"/>
      <c r="P153" s="229">
        <f>O153*H153</f>
        <v>0</v>
      </c>
      <c r="Q153" s="229">
        <v>0</v>
      </c>
      <c r="R153" s="229">
        <f>Q153*H153</f>
        <v>0</v>
      </c>
      <c r="S153" s="229">
        <v>0</v>
      </c>
      <c r="T153" s="230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1" t="s">
        <v>1167</v>
      </c>
      <c r="AT153" s="231" t="s">
        <v>202</v>
      </c>
      <c r="AU153" s="231" t="s">
        <v>85</v>
      </c>
      <c r="AY153" s="18" t="s">
        <v>199</v>
      </c>
      <c r="BE153" s="232">
        <f>IF(N153="základní",J153,0)</f>
        <v>0</v>
      </c>
      <c r="BF153" s="232">
        <f>IF(N153="snížená",J153,0)</f>
        <v>0</v>
      </c>
      <c r="BG153" s="232">
        <f>IF(N153="zákl. přenesená",J153,0)</f>
        <v>0</v>
      </c>
      <c r="BH153" s="232">
        <f>IF(N153="sníž. přenesená",J153,0)</f>
        <v>0</v>
      </c>
      <c r="BI153" s="232">
        <f>IF(N153="nulová",J153,0)</f>
        <v>0</v>
      </c>
      <c r="BJ153" s="18" t="s">
        <v>85</v>
      </c>
      <c r="BK153" s="232">
        <f>ROUND(I153*H153,2)</f>
        <v>0</v>
      </c>
      <c r="BL153" s="18" t="s">
        <v>1167</v>
      </c>
      <c r="BM153" s="231" t="s">
        <v>1781</v>
      </c>
    </row>
    <row r="154" s="2" customFormat="1" ht="33" customHeight="1">
      <c r="A154" s="39"/>
      <c r="B154" s="40"/>
      <c r="C154" s="220" t="s">
        <v>349</v>
      </c>
      <c r="D154" s="220" t="s">
        <v>202</v>
      </c>
      <c r="E154" s="221" t="s">
        <v>1270</v>
      </c>
      <c r="F154" s="222" t="s">
        <v>1271</v>
      </c>
      <c r="G154" s="223" t="s">
        <v>205</v>
      </c>
      <c r="H154" s="224">
        <v>137</v>
      </c>
      <c r="I154" s="225"/>
      <c r="J154" s="226">
        <f>ROUND(I154*H154,2)</f>
        <v>0</v>
      </c>
      <c r="K154" s="222" t="s">
        <v>1</v>
      </c>
      <c r="L154" s="45"/>
      <c r="M154" s="227" t="s">
        <v>1</v>
      </c>
      <c r="N154" s="228" t="s">
        <v>42</v>
      </c>
      <c r="O154" s="92"/>
      <c r="P154" s="229">
        <f>O154*H154</f>
        <v>0</v>
      </c>
      <c r="Q154" s="229">
        <v>0</v>
      </c>
      <c r="R154" s="229">
        <f>Q154*H154</f>
        <v>0</v>
      </c>
      <c r="S154" s="229">
        <v>0</v>
      </c>
      <c r="T154" s="230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1" t="s">
        <v>1167</v>
      </c>
      <c r="AT154" s="231" t="s">
        <v>202</v>
      </c>
      <c r="AU154" s="231" t="s">
        <v>85</v>
      </c>
      <c r="AY154" s="18" t="s">
        <v>199</v>
      </c>
      <c r="BE154" s="232">
        <f>IF(N154="základní",J154,0)</f>
        <v>0</v>
      </c>
      <c r="BF154" s="232">
        <f>IF(N154="snížená",J154,0)</f>
        <v>0</v>
      </c>
      <c r="BG154" s="232">
        <f>IF(N154="zákl. přenesená",J154,0)</f>
        <v>0</v>
      </c>
      <c r="BH154" s="232">
        <f>IF(N154="sníž. přenesená",J154,0)</f>
        <v>0</v>
      </c>
      <c r="BI154" s="232">
        <f>IF(N154="nulová",J154,0)</f>
        <v>0</v>
      </c>
      <c r="BJ154" s="18" t="s">
        <v>85</v>
      </c>
      <c r="BK154" s="232">
        <f>ROUND(I154*H154,2)</f>
        <v>0</v>
      </c>
      <c r="BL154" s="18" t="s">
        <v>1167</v>
      </c>
      <c r="BM154" s="231" t="s">
        <v>1782</v>
      </c>
    </row>
    <row r="155" s="2" customFormat="1" ht="55.5" customHeight="1">
      <c r="A155" s="39"/>
      <c r="B155" s="40"/>
      <c r="C155" s="220" t="s">
        <v>353</v>
      </c>
      <c r="D155" s="220" t="s">
        <v>202</v>
      </c>
      <c r="E155" s="221" t="s">
        <v>1297</v>
      </c>
      <c r="F155" s="222" t="s">
        <v>1298</v>
      </c>
      <c r="G155" s="223" t="s">
        <v>248</v>
      </c>
      <c r="H155" s="224">
        <v>35</v>
      </c>
      <c r="I155" s="225"/>
      <c r="J155" s="226">
        <f>ROUND(I155*H155,2)</f>
        <v>0</v>
      </c>
      <c r="K155" s="222" t="s">
        <v>1</v>
      </c>
      <c r="L155" s="45"/>
      <c r="M155" s="227" t="s">
        <v>1</v>
      </c>
      <c r="N155" s="228" t="s">
        <v>42</v>
      </c>
      <c r="O155" s="92"/>
      <c r="P155" s="229">
        <f>O155*H155</f>
        <v>0</v>
      </c>
      <c r="Q155" s="229">
        <v>0</v>
      </c>
      <c r="R155" s="229">
        <f>Q155*H155</f>
        <v>0</v>
      </c>
      <c r="S155" s="229">
        <v>0</v>
      </c>
      <c r="T155" s="230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31" t="s">
        <v>1167</v>
      </c>
      <c r="AT155" s="231" t="s">
        <v>202</v>
      </c>
      <c r="AU155" s="231" t="s">
        <v>85</v>
      </c>
      <c r="AY155" s="18" t="s">
        <v>199</v>
      </c>
      <c r="BE155" s="232">
        <f>IF(N155="základní",J155,0)</f>
        <v>0</v>
      </c>
      <c r="BF155" s="232">
        <f>IF(N155="snížená",J155,0)</f>
        <v>0</v>
      </c>
      <c r="BG155" s="232">
        <f>IF(N155="zákl. přenesená",J155,0)</f>
        <v>0</v>
      </c>
      <c r="BH155" s="232">
        <f>IF(N155="sníž. přenesená",J155,0)</f>
        <v>0</v>
      </c>
      <c r="BI155" s="232">
        <f>IF(N155="nulová",J155,0)</f>
        <v>0</v>
      </c>
      <c r="BJ155" s="18" t="s">
        <v>85</v>
      </c>
      <c r="BK155" s="232">
        <f>ROUND(I155*H155,2)</f>
        <v>0</v>
      </c>
      <c r="BL155" s="18" t="s">
        <v>1167</v>
      </c>
      <c r="BM155" s="231" t="s">
        <v>1783</v>
      </c>
    </row>
    <row r="156" s="2" customFormat="1" ht="33" customHeight="1">
      <c r="A156" s="39"/>
      <c r="B156" s="40"/>
      <c r="C156" s="220" t="s">
        <v>357</v>
      </c>
      <c r="D156" s="220" t="s">
        <v>202</v>
      </c>
      <c r="E156" s="221" t="s">
        <v>1300</v>
      </c>
      <c r="F156" s="222" t="s">
        <v>1301</v>
      </c>
      <c r="G156" s="223" t="s">
        <v>242</v>
      </c>
      <c r="H156" s="224">
        <v>618</v>
      </c>
      <c r="I156" s="225"/>
      <c r="J156" s="226">
        <f>ROUND(I156*H156,2)</f>
        <v>0</v>
      </c>
      <c r="K156" s="222" t="s">
        <v>1</v>
      </c>
      <c r="L156" s="45"/>
      <c r="M156" s="227" t="s">
        <v>1</v>
      </c>
      <c r="N156" s="228" t="s">
        <v>42</v>
      </c>
      <c r="O156" s="92"/>
      <c r="P156" s="229">
        <f>O156*H156</f>
        <v>0</v>
      </c>
      <c r="Q156" s="229">
        <v>0</v>
      </c>
      <c r="R156" s="229">
        <f>Q156*H156</f>
        <v>0</v>
      </c>
      <c r="S156" s="229">
        <v>0</v>
      </c>
      <c r="T156" s="230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31" t="s">
        <v>1167</v>
      </c>
      <c r="AT156" s="231" t="s">
        <v>202</v>
      </c>
      <c r="AU156" s="231" t="s">
        <v>85</v>
      </c>
      <c r="AY156" s="18" t="s">
        <v>199</v>
      </c>
      <c r="BE156" s="232">
        <f>IF(N156="základní",J156,0)</f>
        <v>0</v>
      </c>
      <c r="BF156" s="232">
        <f>IF(N156="snížená",J156,0)</f>
        <v>0</v>
      </c>
      <c r="BG156" s="232">
        <f>IF(N156="zákl. přenesená",J156,0)</f>
        <v>0</v>
      </c>
      <c r="BH156" s="232">
        <f>IF(N156="sníž. přenesená",J156,0)</f>
        <v>0</v>
      </c>
      <c r="BI156" s="232">
        <f>IF(N156="nulová",J156,0)</f>
        <v>0</v>
      </c>
      <c r="BJ156" s="18" t="s">
        <v>85</v>
      </c>
      <c r="BK156" s="232">
        <f>ROUND(I156*H156,2)</f>
        <v>0</v>
      </c>
      <c r="BL156" s="18" t="s">
        <v>1167</v>
      </c>
      <c r="BM156" s="231" t="s">
        <v>1784</v>
      </c>
    </row>
    <row r="157" s="2" customFormat="1" ht="33" customHeight="1">
      <c r="A157" s="39"/>
      <c r="B157" s="40"/>
      <c r="C157" s="220" t="s">
        <v>361</v>
      </c>
      <c r="D157" s="220" t="s">
        <v>202</v>
      </c>
      <c r="E157" s="221" t="s">
        <v>1303</v>
      </c>
      <c r="F157" s="222" t="s">
        <v>1304</v>
      </c>
      <c r="G157" s="223" t="s">
        <v>242</v>
      </c>
      <c r="H157" s="224">
        <v>45</v>
      </c>
      <c r="I157" s="225"/>
      <c r="J157" s="226">
        <f>ROUND(I157*H157,2)</f>
        <v>0</v>
      </c>
      <c r="K157" s="222" t="s">
        <v>1</v>
      </c>
      <c r="L157" s="45"/>
      <c r="M157" s="227" t="s">
        <v>1</v>
      </c>
      <c r="N157" s="228" t="s">
        <v>42</v>
      </c>
      <c r="O157" s="92"/>
      <c r="P157" s="229">
        <f>O157*H157</f>
        <v>0</v>
      </c>
      <c r="Q157" s="229">
        <v>0</v>
      </c>
      <c r="R157" s="229">
        <f>Q157*H157</f>
        <v>0</v>
      </c>
      <c r="S157" s="229">
        <v>0</v>
      </c>
      <c r="T157" s="230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31" t="s">
        <v>1167</v>
      </c>
      <c r="AT157" s="231" t="s">
        <v>202</v>
      </c>
      <c r="AU157" s="231" t="s">
        <v>85</v>
      </c>
      <c r="AY157" s="18" t="s">
        <v>199</v>
      </c>
      <c r="BE157" s="232">
        <f>IF(N157="základní",J157,0)</f>
        <v>0</v>
      </c>
      <c r="BF157" s="232">
        <f>IF(N157="snížená",J157,0)</f>
        <v>0</v>
      </c>
      <c r="BG157" s="232">
        <f>IF(N157="zákl. přenesená",J157,0)</f>
        <v>0</v>
      </c>
      <c r="BH157" s="232">
        <f>IF(N157="sníž. přenesená",J157,0)</f>
        <v>0</v>
      </c>
      <c r="BI157" s="232">
        <f>IF(N157="nulová",J157,0)</f>
        <v>0</v>
      </c>
      <c r="BJ157" s="18" t="s">
        <v>85</v>
      </c>
      <c r="BK157" s="232">
        <f>ROUND(I157*H157,2)</f>
        <v>0</v>
      </c>
      <c r="BL157" s="18" t="s">
        <v>1167</v>
      </c>
      <c r="BM157" s="231" t="s">
        <v>1785</v>
      </c>
    </row>
    <row r="158" s="2" customFormat="1" ht="78" customHeight="1">
      <c r="A158" s="39"/>
      <c r="B158" s="40"/>
      <c r="C158" s="220" t="s">
        <v>367</v>
      </c>
      <c r="D158" s="220" t="s">
        <v>202</v>
      </c>
      <c r="E158" s="221" t="s">
        <v>1306</v>
      </c>
      <c r="F158" s="222" t="s">
        <v>1307</v>
      </c>
      <c r="G158" s="223" t="s">
        <v>248</v>
      </c>
      <c r="H158" s="224">
        <v>33</v>
      </c>
      <c r="I158" s="225"/>
      <c r="J158" s="226">
        <f>ROUND(I158*H158,2)</f>
        <v>0</v>
      </c>
      <c r="K158" s="222" t="s">
        <v>1</v>
      </c>
      <c r="L158" s="45"/>
      <c r="M158" s="227" t="s">
        <v>1</v>
      </c>
      <c r="N158" s="228" t="s">
        <v>42</v>
      </c>
      <c r="O158" s="92"/>
      <c r="P158" s="229">
        <f>O158*H158</f>
        <v>0</v>
      </c>
      <c r="Q158" s="229">
        <v>0</v>
      </c>
      <c r="R158" s="229">
        <f>Q158*H158</f>
        <v>0</v>
      </c>
      <c r="S158" s="229">
        <v>0</v>
      </c>
      <c r="T158" s="230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31" t="s">
        <v>1167</v>
      </c>
      <c r="AT158" s="231" t="s">
        <v>202</v>
      </c>
      <c r="AU158" s="231" t="s">
        <v>85</v>
      </c>
      <c r="AY158" s="18" t="s">
        <v>199</v>
      </c>
      <c r="BE158" s="232">
        <f>IF(N158="základní",J158,0)</f>
        <v>0</v>
      </c>
      <c r="BF158" s="232">
        <f>IF(N158="snížená",J158,0)</f>
        <v>0</v>
      </c>
      <c r="BG158" s="232">
        <f>IF(N158="zákl. přenesená",J158,0)</f>
        <v>0</v>
      </c>
      <c r="BH158" s="232">
        <f>IF(N158="sníž. přenesená",J158,0)</f>
        <v>0</v>
      </c>
      <c r="BI158" s="232">
        <f>IF(N158="nulová",J158,0)</f>
        <v>0</v>
      </c>
      <c r="BJ158" s="18" t="s">
        <v>85</v>
      </c>
      <c r="BK158" s="232">
        <f>ROUND(I158*H158,2)</f>
        <v>0</v>
      </c>
      <c r="BL158" s="18" t="s">
        <v>1167</v>
      </c>
      <c r="BM158" s="231" t="s">
        <v>1786</v>
      </c>
    </row>
    <row r="159" s="2" customFormat="1" ht="33" customHeight="1">
      <c r="A159" s="39"/>
      <c r="B159" s="40"/>
      <c r="C159" s="255" t="s">
        <v>373</v>
      </c>
      <c r="D159" s="255" t="s">
        <v>252</v>
      </c>
      <c r="E159" s="256" t="s">
        <v>1309</v>
      </c>
      <c r="F159" s="257" t="s">
        <v>1310</v>
      </c>
      <c r="G159" s="258" t="s">
        <v>242</v>
      </c>
      <c r="H159" s="259">
        <v>414</v>
      </c>
      <c r="I159" s="260"/>
      <c r="J159" s="261">
        <f>ROUND(I159*H159,2)</f>
        <v>0</v>
      </c>
      <c r="K159" s="257" t="s">
        <v>1</v>
      </c>
      <c r="L159" s="262"/>
      <c r="M159" s="263" t="s">
        <v>1</v>
      </c>
      <c r="N159" s="264" t="s">
        <v>42</v>
      </c>
      <c r="O159" s="92"/>
      <c r="P159" s="229">
        <f>O159*H159</f>
        <v>0</v>
      </c>
      <c r="Q159" s="229">
        <v>0</v>
      </c>
      <c r="R159" s="229">
        <f>Q159*H159</f>
        <v>0</v>
      </c>
      <c r="S159" s="229">
        <v>0</v>
      </c>
      <c r="T159" s="230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31" t="s">
        <v>1167</v>
      </c>
      <c r="AT159" s="231" t="s">
        <v>252</v>
      </c>
      <c r="AU159" s="231" t="s">
        <v>85</v>
      </c>
      <c r="AY159" s="18" t="s">
        <v>199</v>
      </c>
      <c r="BE159" s="232">
        <f>IF(N159="základní",J159,0)</f>
        <v>0</v>
      </c>
      <c r="BF159" s="232">
        <f>IF(N159="snížená",J159,0)</f>
        <v>0</v>
      </c>
      <c r="BG159" s="232">
        <f>IF(N159="zákl. přenesená",J159,0)</f>
        <v>0</v>
      </c>
      <c r="BH159" s="232">
        <f>IF(N159="sníž. přenesená",J159,0)</f>
        <v>0</v>
      </c>
      <c r="BI159" s="232">
        <f>IF(N159="nulová",J159,0)</f>
        <v>0</v>
      </c>
      <c r="BJ159" s="18" t="s">
        <v>85</v>
      </c>
      <c r="BK159" s="232">
        <f>ROUND(I159*H159,2)</f>
        <v>0</v>
      </c>
      <c r="BL159" s="18" t="s">
        <v>1167</v>
      </c>
      <c r="BM159" s="231" t="s">
        <v>1787</v>
      </c>
    </row>
    <row r="160" s="2" customFormat="1" ht="33" customHeight="1">
      <c r="A160" s="39"/>
      <c r="B160" s="40"/>
      <c r="C160" s="255" t="s">
        <v>380</v>
      </c>
      <c r="D160" s="255" t="s">
        <v>252</v>
      </c>
      <c r="E160" s="256" t="s">
        <v>1312</v>
      </c>
      <c r="F160" s="257" t="s">
        <v>1313</v>
      </c>
      <c r="G160" s="258" t="s">
        <v>242</v>
      </c>
      <c r="H160" s="259">
        <v>204</v>
      </c>
      <c r="I160" s="260"/>
      <c r="J160" s="261">
        <f>ROUND(I160*H160,2)</f>
        <v>0</v>
      </c>
      <c r="K160" s="257" t="s">
        <v>1</v>
      </c>
      <c r="L160" s="262"/>
      <c r="M160" s="263" t="s">
        <v>1</v>
      </c>
      <c r="N160" s="264" t="s">
        <v>42</v>
      </c>
      <c r="O160" s="92"/>
      <c r="P160" s="229">
        <f>O160*H160</f>
        <v>0</v>
      </c>
      <c r="Q160" s="229">
        <v>0</v>
      </c>
      <c r="R160" s="229">
        <f>Q160*H160</f>
        <v>0</v>
      </c>
      <c r="S160" s="229">
        <v>0</v>
      </c>
      <c r="T160" s="230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31" t="s">
        <v>1167</v>
      </c>
      <c r="AT160" s="231" t="s">
        <v>252</v>
      </c>
      <c r="AU160" s="231" t="s">
        <v>85</v>
      </c>
      <c r="AY160" s="18" t="s">
        <v>199</v>
      </c>
      <c r="BE160" s="232">
        <f>IF(N160="základní",J160,0)</f>
        <v>0</v>
      </c>
      <c r="BF160" s="232">
        <f>IF(N160="snížená",J160,0)</f>
        <v>0</v>
      </c>
      <c r="BG160" s="232">
        <f>IF(N160="zákl. přenesená",J160,0)</f>
        <v>0</v>
      </c>
      <c r="BH160" s="232">
        <f>IF(N160="sníž. přenesená",J160,0)</f>
        <v>0</v>
      </c>
      <c r="BI160" s="232">
        <f>IF(N160="nulová",J160,0)</f>
        <v>0</v>
      </c>
      <c r="BJ160" s="18" t="s">
        <v>85</v>
      </c>
      <c r="BK160" s="232">
        <f>ROUND(I160*H160,2)</f>
        <v>0</v>
      </c>
      <c r="BL160" s="18" t="s">
        <v>1167</v>
      </c>
      <c r="BM160" s="231" t="s">
        <v>1788</v>
      </c>
    </row>
    <row r="161" s="2" customFormat="1" ht="33" customHeight="1">
      <c r="A161" s="39"/>
      <c r="B161" s="40"/>
      <c r="C161" s="255" t="s">
        <v>385</v>
      </c>
      <c r="D161" s="255" t="s">
        <v>252</v>
      </c>
      <c r="E161" s="256" t="s">
        <v>1315</v>
      </c>
      <c r="F161" s="257" t="s">
        <v>1316</v>
      </c>
      <c r="G161" s="258" t="s">
        <v>242</v>
      </c>
      <c r="H161" s="259">
        <v>45</v>
      </c>
      <c r="I161" s="260"/>
      <c r="J161" s="261">
        <f>ROUND(I161*H161,2)</f>
        <v>0</v>
      </c>
      <c r="K161" s="257" t="s">
        <v>1</v>
      </c>
      <c r="L161" s="262"/>
      <c r="M161" s="263" t="s">
        <v>1</v>
      </c>
      <c r="N161" s="264" t="s">
        <v>42</v>
      </c>
      <c r="O161" s="92"/>
      <c r="P161" s="229">
        <f>O161*H161</f>
        <v>0</v>
      </c>
      <c r="Q161" s="229">
        <v>0</v>
      </c>
      <c r="R161" s="229">
        <f>Q161*H161</f>
        <v>0</v>
      </c>
      <c r="S161" s="229">
        <v>0</v>
      </c>
      <c r="T161" s="230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31" t="s">
        <v>1167</v>
      </c>
      <c r="AT161" s="231" t="s">
        <v>252</v>
      </c>
      <c r="AU161" s="231" t="s">
        <v>85</v>
      </c>
      <c r="AY161" s="18" t="s">
        <v>199</v>
      </c>
      <c r="BE161" s="232">
        <f>IF(N161="základní",J161,0)</f>
        <v>0</v>
      </c>
      <c r="BF161" s="232">
        <f>IF(N161="snížená",J161,0)</f>
        <v>0</v>
      </c>
      <c r="BG161" s="232">
        <f>IF(N161="zákl. přenesená",J161,0)</f>
        <v>0</v>
      </c>
      <c r="BH161" s="232">
        <f>IF(N161="sníž. přenesená",J161,0)</f>
        <v>0</v>
      </c>
      <c r="BI161" s="232">
        <f>IF(N161="nulová",J161,0)</f>
        <v>0</v>
      </c>
      <c r="BJ161" s="18" t="s">
        <v>85</v>
      </c>
      <c r="BK161" s="232">
        <f>ROUND(I161*H161,2)</f>
        <v>0</v>
      </c>
      <c r="BL161" s="18" t="s">
        <v>1167</v>
      </c>
      <c r="BM161" s="231" t="s">
        <v>1789</v>
      </c>
    </row>
    <row r="162" s="2" customFormat="1" ht="24.15" customHeight="1">
      <c r="A162" s="39"/>
      <c r="B162" s="40"/>
      <c r="C162" s="255" t="s">
        <v>390</v>
      </c>
      <c r="D162" s="255" t="s">
        <v>252</v>
      </c>
      <c r="E162" s="256" t="s">
        <v>1318</v>
      </c>
      <c r="F162" s="257" t="s">
        <v>1319</v>
      </c>
      <c r="G162" s="258" t="s">
        <v>248</v>
      </c>
      <c r="H162" s="259">
        <v>6</v>
      </c>
      <c r="I162" s="260"/>
      <c r="J162" s="261">
        <f>ROUND(I162*H162,2)</f>
        <v>0</v>
      </c>
      <c r="K162" s="257" t="s">
        <v>1</v>
      </c>
      <c r="L162" s="262"/>
      <c r="M162" s="263" t="s">
        <v>1</v>
      </c>
      <c r="N162" s="264" t="s">
        <v>42</v>
      </c>
      <c r="O162" s="92"/>
      <c r="P162" s="229">
        <f>O162*H162</f>
        <v>0</v>
      </c>
      <c r="Q162" s="229">
        <v>0</v>
      </c>
      <c r="R162" s="229">
        <f>Q162*H162</f>
        <v>0</v>
      </c>
      <c r="S162" s="229">
        <v>0</v>
      </c>
      <c r="T162" s="230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31" t="s">
        <v>1167</v>
      </c>
      <c r="AT162" s="231" t="s">
        <v>252</v>
      </c>
      <c r="AU162" s="231" t="s">
        <v>85</v>
      </c>
      <c r="AY162" s="18" t="s">
        <v>199</v>
      </c>
      <c r="BE162" s="232">
        <f>IF(N162="základní",J162,0)</f>
        <v>0</v>
      </c>
      <c r="BF162" s="232">
        <f>IF(N162="snížená",J162,0)</f>
        <v>0</v>
      </c>
      <c r="BG162" s="232">
        <f>IF(N162="zákl. přenesená",J162,0)</f>
        <v>0</v>
      </c>
      <c r="BH162" s="232">
        <f>IF(N162="sníž. přenesená",J162,0)</f>
        <v>0</v>
      </c>
      <c r="BI162" s="232">
        <f>IF(N162="nulová",J162,0)</f>
        <v>0</v>
      </c>
      <c r="BJ162" s="18" t="s">
        <v>85</v>
      </c>
      <c r="BK162" s="232">
        <f>ROUND(I162*H162,2)</f>
        <v>0</v>
      </c>
      <c r="BL162" s="18" t="s">
        <v>1167</v>
      </c>
      <c r="BM162" s="231" t="s">
        <v>1790</v>
      </c>
    </row>
    <row r="163" s="2" customFormat="1" ht="21.75" customHeight="1">
      <c r="A163" s="39"/>
      <c r="B163" s="40"/>
      <c r="C163" s="220" t="s">
        <v>383</v>
      </c>
      <c r="D163" s="220" t="s">
        <v>202</v>
      </c>
      <c r="E163" s="221" t="s">
        <v>1327</v>
      </c>
      <c r="F163" s="222" t="s">
        <v>1328</v>
      </c>
      <c r="G163" s="223" t="s">
        <v>248</v>
      </c>
      <c r="H163" s="224">
        <v>8</v>
      </c>
      <c r="I163" s="225"/>
      <c r="J163" s="226">
        <f>ROUND(I163*H163,2)</f>
        <v>0</v>
      </c>
      <c r="K163" s="222" t="s">
        <v>1</v>
      </c>
      <c r="L163" s="45"/>
      <c r="M163" s="227" t="s">
        <v>1</v>
      </c>
      <c r="N163" s="228" t="s">
        <v>42</v>
      </c>
      <c r="O163" s="92"/>
      <c r="P163" s="229">
        <f>O163*H163</f>
        <v>0</v>
      </c>
      <c r="Q163" s="229">
        <v>0</v>
      </c>
      <c r="R163" s="229">
        <f>Q163*H163</f>
        <v>0</v>
      </c>
      <c r="S163" s="229">
        <v>0</v>
      </c>
      <c r="T163" s="230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31" t="s">
        <v>1167</v>
      </c>
      <c r="AT163" s="231" t="s">
        <v>202</v>
      </c>
      <c r="AU163" s="231" t="s">
        <v>85</v>
      </c>
      <c r="AY163" s="18" t="s">
        <v>199</v>
      </c>
      <c r="BE163" s="232">
        <f>IF(N163="základní",J163,0)</f>
        <v>0</v>
      </c>
      <c r="BF163" s="232">
        <f>IF(N163="snížená",J163,0)</f>
        <v>0</v>
      </c>
      <c r="BG163" s="232">
        <f>IF(N163="zákl. přenesená",J163,0)</f>
        <v>0</v>
      </c>
      <c r="BH163" s="232">
        <f>IF(N163="sníž. přenesená",J163,0)</f>
        <v>0</v>
      </c>
      <c r="BI163" s="232">
        <f>IF(N163="nulová",J163,0)</f>
        <v>0</v>
      </c>
      <c r="BJ163" s="18" t="s">
        <v>85</v>
      </c>
      <c r="BK163" s="232">
        <f>ROUND(I163*H163,2)</f>
        <v>0</v>
      </c>
      <c r="BL163" s="18" t="s">
        <v>1167</v>
      </c>
      <c r="BM163" s="231" t="s">
        <v>1791</v>
      </c>
    </row>
    <row r="164" s="2" customFormat="1" ht="44.25" customHeight="1">
      <c r="A164" s="39"/>
      <c r="B164" s="40"/>
      <c r="C164" s="220" t="s">
        <v>398</v>
      </c>
      <c r="D164" s="220" t="s">
        <v>202</v>
      </c>
      <c r="E164" s="221" t="s">
        <v>1792</v>
      </c>
      <c r="F164" s="222" t="s">
        <v>1793</v>
      </c>
      <c r="G164" s="223" t="s">
        <v>248</v>
      </c>
      <c r="H164" s="224">
        <v>14</v>
      </c>
      <c r="I164" s="225"/>
      <c r="J164" s="226">
        <f>ROUND(I164*H164,2)</f>
        <v>0</v>
      </c>
      <c r="K164" s="222" t="s">
        <v>1</v>
      </c>
      <c r="L164" s="45"/>
      <c r="M164" s="227" t="s">
        <v>1</v>
      </c>
      <c r="N164" s="228" t="s">
        <v>42</v>
      </c>
      <c r="O164" s="92"/>
      <c r="P164" s="229">
        <f>O164*H164</f>
        <v>0</v>
      </c>
      <c r="Q164" s="229">
        <v>0</v>
      </c>
      <c r="R164" s="229">
        <f>Q164*H164</f>
        <v>0</v>
      </c>
      <c r="S164" s="229">
        <v>0</v>
      </c>
      <c r="T164" s="230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31" t="s">
        <v>1167</v>
      </c>
      <c r="AT164" s="231" t="s">
        <v>202</v>
      </c>
      <c r="AU164" s="231" t="s">
        <v>85</v>
      </c>
      <c r="AY164" s="18" t="s">
        <v>199</v>
      </c>
      <c r="BE164" s="232">
        <f>IF(N164="základní",J164,0)</f>
        <v>0</v>
      </c>
      <c r="BF164" s="232">
        <f>IF(N164="snížená",J164,0)</f>
        <v>0</v>
      </c>
      <c r="BG164" s="232">
        <f>IF(N164="zákl. přenesená",J164,0)</f>
        <v>0</v>
      </c>
      <c r="BH164" s="232">
        <f>IF(N164="sníž. přenesená",J164,0)</f>
        <v>0</v>
      </c>
      <c r="BI164" s="232">
        <f>IF(N164="nulová",J164,0)</f>
        <v>0</v>
      </c>
      <c r="BJ164" s="18" t="s">
        <v>85</v>
      </c>
      <c r="BK164" s="232">
        <f>ROUND(I164*H164,2)</f>
        <v>0</v>
      </c>
      <c r="BL164" s="18" t="s">
        <v>1167</v>
      </c>
      <c r="BM164" s="231" t="s">
        <v>1794</v>
      </c>
    </row>
    <row r="165" s="2" customFormat="1" ht="37.8" customHeight="1">
      <c r="A165" s="39"/>
      <c r="B165" s="40"/>
      <c r="C165" s="220" t="s">
        <v>403</v>
      </c>
      <c r="D165" s="220" t="s">
        <v>202</v>
      </c>
      <c r="E165" s="221" t="s">
        <v>1330</v>
      </c>
      <c r="F165" s="222" t="s">
        <v>1331</v>
      </c>
      <c r="G165" s="223" t="s">
        <v>248</v>
      </c>
      <c r="H165" s="224">
        <v>24</v>
      </c>
      <c r="I165" s="225"/>
      <c r="J165" s="226">
        <f>ROUND(I165*H165,2)</f>
        <v>0</v>
      </c>
      <c r="K165" s="222" t="s">
        <v>1</v>
      </c>
      <c r="L165" s="45"/>
      <c r="M165" s="227" t="s">
        <v>1</v>
      </c>
      <c r="N165" s="228" t="s">
        <v>42</v>
      </c>
      <c r="O165" s="92"/>
      <c r="P165" s="229">
        <f>O165*H165</f>
        <v>0</v>
      </c>
      <c r="Q165" s="229">
        <v>0</v>
      </c>
      <c r="R165" s="229">
        <f>Q165*H165</f>
        <v>0</v>
      </c>
      <c r="S165" s="229">
        <v>0</v>
      </c>
      <c r="T165" s="230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31" t="s">
        <v>1167</v>
      </c>
      <c r="AT165" s="231" t="s">
        <v>202</v>
      </c>
      <c r="AU165" s="231" t="s">
        <v>85</v>
      </c>
      <c r="AY165" s="18" t="s">
        <v>199</v>
      </c>
      <c r="BE165" s="232">
        <f>IF(N165="základní",J165,0)</f>
        <v>0</v>
      </c>
      <c r="BF165" s="232">
        <f>IF(N165="snížená",J165,0)</f>
        <v>0</v>
      </c>
      <c r="BG165" s="232">
        <f>IF(N165="zákl. přenesená",J165,0)</f>
        <v>0</v>
      </c>
      <c r="BH165" s="232">
        <f>IF(N165="sníž. přenesená",J165,0)</f>
        <v>0</v>
      </c>
      <c r="BI165" s="232">
        <f>IF(N165="nulová",J165,0)</f>
        <v>0</v>
      </c>
      <c r="BJ165" s="18" t="s">
        <v>85</v>
      </c>
      <c r="BK165" s="232">
        <f>ROUND(I165*H165,2)</f>
        <v>0</v>
      </c>
      <c r="BL165" s="18" t="s">
        <v>1167</v>
      </c>
      <c r="BM165" s="231" t="s">
        <v>1795</v>
      </c>
    </row>
    <row r="166" s="2" customFormat="1" ht="16.5" customHeight="1">
      <c r="A166" s="39"/>
      <c r="B166" s="40"/>
      <c r="C166" s="220" t="s">
        <v>410</v>
      </c>
      <c r="D166" s="220" t="s">
        <v>202</v>
      </c>
      <c r="E166" s="221" t="s">
        <v>1333</v>
      </c>
      <c r="F166" s="222" t="s">
        <v>1334</v>
      </c>
      <c r="G166" s="223" t="s">
        <v>248</v>
      </c>
      <c r="H166" s="224">
        <v>3</v>
      </c>
      <c r="I166" s="225"/>
      <c r="J166" s="226">
        <f>ROUND(I166*H166,2)</f>
        <v>0</v>
      </c>
      <c r="K166" s="222" t="s">
        <v>1</v>
      </c>
      <c r="L166" s="45"/>
      <c r="M166" s="227" t="s">
        <v>1</v>
      </c>
      <c r="N166" s="228" t="s">
        <v>42</v>
      </c>
      <c r="O166" s="92"/>
      <c r="P166" s="229">
        <f>O166*H166</f>
        <v>0</v>
      </c>
      <c r="Q166" s="229">
        <v>0</v>
      </c>
      <c r="R166" s="229">
        <f>Q166*H166</f>
        <v>0</v>
      </c>
      <c r="S166" s="229">
        <v>0</v>
      </c>
      <c r="T166" s="230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31" t="s">
        <v>1167</v>
      </c>
      <c r="AT166" s="231" t="s">
        <v>202</v>
      </c>
      <c r="AU166" s="231" t="s">
        <v>85</v>
      </c>
      <c r="AY166" s="18" t="s">
        <v>199</v>
      </c>
      <c r="BE166" s="232">
        <f>IF(N166="základní",J166,0)</f>
        <v>0</v>
      </c>
      <c r="BF166" s="232">
        <f>IF(N166="snížená",J166,0)</f>
        <v>0</v>
      </c>
      <c r="BG166" s="232">
        <f>IF(N166="zákl. přenesená",J166,0)</f>
        <v>0</v>
      </c>
      <c r="BH166" s="232">
        <f>IF(N166="sníž. přenesená",J166,0)</f>
        <v>0</v>
      </c>
      <c r="BI166" s="232">
        <f>IF(N166="nulová",J166,0)</f>
        <v>0</v>
      </c>
      <c r="BJ166" s="18" t="s">
        <v>85</v>
      </c>
      <c r="BK166" s="232">
        <f>ROUND(I166*H166,2)</f>
        <v>0</v>
      </c>
      <c r="BL166" s="18" t="s">
        <v>1167</v>
      </c>
      <c r="BM166" s="231" t="s">
        <v>1796</v>
      </c>
    </row>
    <row r="167" s="2" customFormat="1" ht="37.8" customHeight="1">
      <c r="A167" s="39"/>
      <c r="B167" s="40"/>
      <c r="C167" s="220" t="s">
        <v>416</v>
      </c>
      <c r="D167" s="220" t="s">
        <v>202</v>
      </c>
      <c r="E167" s="221" t="s">
        <v>1336</v>
      </c>
      <c r="F167" s="222" t="s">
        <v>1337</v>
      </c>
      <c r="G167" s="223" t="s">
        <v>248</v>
      </c>
      <c r="H167" s="224">
        <v>1</v>
      </c>
      <c r="I167" s="225"/>
      <c r="J167" s="226">
        <f>ROUND(I167*H167,2)</f>
        <v>0</v>
      </c>
      <c r="K167" s="222" t="s">
        <v>1</v>
      </c>
      <c r="L167" s="45"/>
      <c r="M167" s="227" t="s">
        <v>1</v>
      </c>
      <c r="N167" s="228" t="s">
        <v>42</v>
      </c>
      <c r="O167" s="92"/>
      <c r="P167" s="229">
        <f>O167*H167</f>
        <v>0</v>
      </c>
      <c r="Q167" s="229">
        <v>0</v>
      </c>
      <c r="R167" s="229">
        <f>Q167*H167</f>
        <v>0</v>
      </c>
      <c r="S167" s="229">
        <v>0</v>
      </c>
      <c r="T167" s="230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31" t="s">
        <v>1167</v>
      </c>
      <c r="AT167" s="231" t="s">
        <v>202</v>
      </c>
      <c r="AU167" s="231" t="s">
        <v>85</v>
      </c>
      <c r="AY167" s="18" t="s">
        <v>199</v>
      </c>
      <c r="BE167" s="232">
        <f>IF(N167="základní",J167,0)</f>
        <v>0</v>
      </c>
      <c r="BF167" s="232">
        <f>IF(N167="snížená",J167,0)</f>
        <v>0</v>
      </c>
      <c r="BG167" s="232">
        <f>IF(N167="zákl. přenesená",J167,0)</f>
        <v>0</v>
      </c>
      <c r="BH167" s="232">
        <f>IF(N167="sníž. přenesená",J167,0)</f>
        <v>0</v>
      </c>
      <c r="BI167" s="232">
        <f>IF(N167="nulová",J167,0)</f>
        <v>0</v>
      </c>
      <c r="BJ167" s="18" t="s">
        <v>85</v>
      </c>
      <c r="BK167" s="232">
        <f>ROUND(I167*H167,2)</f>
        <v>0</v>
      </c>
      <c r="BL167" s="18" t="s">
        <v>1167</v>
      </c>
      <c r="BM167" s="231" t="s">
        <v>1797</v>
      </c>
    </row>
    <row r="168" s="2" customFormat="1" ht="33" customHeight="1">
      <c r="A168" s="39"/>
      <c r="B168" s="40"/>
      <c r="C168" s="220" t="s">
        <v>422</v>
      </c>
      <c r="D168" s="220" t="s">
        <v>202</v>
      </c>
      <c r="E168" s="221" t="s">
        <v>1339</v>
      </c>
      <c r="F168" s="222" t="s">
        <v>1340</v>
      </c>
      <c r="G168" s="223" t="s">
        <v>248</v>
      </c>
      <c r="H168" s="224">
        <v>1</v>
      </c>
      <c r="I168" s="225"/>
      <c r="J168" s="226">
        <f>ROUND(I168*H168,2)</f>
        <v>0</v>
      </c>
      <c r="K168" s="222" t="s">
        <v>1</v>
      </c>
      <c r="L168" s="45"/>
      <c r="M168" s="227" t="s">
        <v>1</v>
      </c>
      <c r="N168" s="228" t="s">
        <v>42</v>
      </c>
      <c r="O168" s="92"/>
      <c r="P168" s="229">
        <f>O168*H168</f>
        <v>0</v>
      </c>
      <c r="Q168" s="229">
        <v>0</v>
      </c>
      <c r="R168" s="229">
        <f>Q168*H168</f>
        <v>0</v>
      </c>
      <c r="S168" s="229">
        <v>0</v>
      </c>
      <c r="T168" s="230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31" t="s">
        <v>1167</v>
      </c>
      <c r="AT168" s="231" t="s">
        <v>202</v>
      </c>
      <c r="AU168" s="231" t="s">
        <v>85</v>
      </c>
      <c r="AY168" s="18" t="s">
        <v>199</v>
      </c>
      <c r="BE168" s="232">
        <f>IF(N168="základní",J168,0)</f>
        <v>0</v>
      </c>
      <c r="BF168" s="232">
        <f>IF(N168="snížená",J168,0)</f>
        <v>0</v>
      </c>
      <c r="BG168" s="232">
        <f>IF(N168="zákl. přenesená",J168,0)</f>
        <v>0</v>
      </c>
      <c r="BH168" s="232">
        <f>IF(N168="sníž. přenesená",J168,0)</f>
        <v>0</v>
      </c>
      <c r="BI168" s="232">
        <f>IF(N168="nulová",J168,0)</f>
        <v>0</v>
      </c>
      <c r="BJ168" s="18" t="s">
        <v>85</v>
      </c>
      <c r="BK168" s="232">
        <f>ROUND(I168*H168,2)</f>
        <v>0</v>
      </c>
      <c r="BL168" s="18" t="s">
        <v>1167</v>
      </c>
      <c r="BM168" s="231" t="s">
        <v>1798</v>
      </c>
    </row>
    <row r="169" s="2" customFormat="1" ht="37.8" customHeight="1">
      <c r="A169" s="39"/>
      <c r="B169" s="40"/>
      <c r="C169" s="255" t="s">
        <v>426</v>
      </c>
      <c r="D169" s="255" t="s">
        <v>252</v>
      </c>
      <c r="E169" s="256" t="s">
        <v>1345</v>
      </c>
      <c r="F169" s="257" t="s">
        <v>1346</v>
      </c>
      <c r="G169" s="258" t="s">
        <v>248</v>
      </c>
      <c r="H169" s="259">
        <v>5</v>
      </c>
      <c r="I169" s="260"/>
      <c r="J169" s="261">
        <f>ROUND(I169*H169,2)</f>
        <v>0</v>
      </c>
      <c r="K169" s="257" t="s">
        <v>1</v>
      </c>
      <c r="L169" s="262"/>
      <c r="M169" s="263" t="s">
        <v>1</v>
      </c>
      <c r="N169" s="264" t="s">
        <v>42</v>
      </c>
      <c r="O169" s="92"/>
      <c r="P169" s="229">
        <f>O169*H169</f>
        <v>0</v>
      </c>
      <c r="Q169" s="229">
        <v>0</v>
      </c>
      <c r="R169" s="229">
        <f>Q169*H169</f>
        <v>0</v>
      </c>
      <c r="S169" s="229">
        <v>0</v>
      </c>
      <c r="T169" s="230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31" t="s">
        <v>1167</v>
      </c>
      <c r="AT169" s="231" t="s">
        <v>252</v>
      </c>
      <c r="AU169" s="231" t="s">
        <v>85</v>
      </c>
      <c r="AY169" s="18" t="s">
        <v>199</v>
      </c>
      <c r="BE169" s="232">
        <f>IF(N169="základní",J169,0)</f>
        <v>0</v>
      </c>
      <c r="BF169" s="232">
        <f>IF(N169="snížená",J169,0)</f>
        <v>0</v>
      </c>
      <c r="BG169" s="232">
        <f>IF(N169="zákl. přenesená",J169,0)</f>
        <v>0</v>
      </c>
      <c r="BH169" s="232">
        <f>IF(N169="sníž. přenesená",J169,0)</f>
        <v>0</v>
      </c>
      <c r="BI169" s="232">
        <f>IF(N169="nulová",J169,0)</f>
        <v>0</v>
      </c>
      <c r="BJ169" s="18" t="s">
        <v>85</v>
      </c>
      <c r="BK169" s="232">
        <f>ROUND(I169*H169,2)</f>
        <v>0</v>
      </c>
      <c r="BL169" s="18" t="s">
        <v>1167</v>
      </c>
      <c r="BM169" s="231" t="s">
        <v>1799</v>
      </c>
    </row>
    <row r="170" s="2" customFormat="1" ht="37.8" customHeight="1">
      <c r="A170" s="39"/>
      <c r="B170" s="40"/>
      <c r="C170" s="255" t="s">
        <v>430</v>
      </c>
      <c r="D170" s="255" t="s">
        <v>252</v>
      </c>
      <c r="E170" s="256" t="s">
        <v>1348</v>
      </c>
      <c r="F170" s="257" t="s">
        <v>1349</v>
      </c>
      <c r="G170" s="258" t="s">
        <v>248</v>
      </c>
      <c r="H170" s="259">
        <v>3</v>
      </c>
      <c r="I170" s="260"/>
      <c r="J170" s="261">
        <f>ROUND(I170*H170,2)</f>
        <v>0</v>
      </c>
      <c r="K170" s="257" t="s">
        <v>1</v>
      </c>
      <c r="L170" s="262"/>
      <c r="M170" s="263" t="s">
        <v>1</v>
      </c>
      <c r="N170" s="264" t="s">
        <v>42</v>
      </c>
      <c r="O170" s="92"/>
      <c r="P170" s="229">
        <f>O170*H170</f>
        <v>0</v>
      </c>
      <c r="Q170" s="229">
        <v>0</v>
      </c>
      <c r="R170" s="229">
        <f>Q170*H170</f>
        <v>0</v>
      </c>
      <c r="S170" s="229">
        <v>0</v>
      </c>
      <c r="T170" s="230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31" t="s">
        <v>1167</v>
      </c>
      <c r="AT170" s="231" t="s">
        <v>252</v>
      </c>
      <c r="AU170" s="231" t="s">
        <v>85</v>
      </c>
      <c r="AY170" s="18" t="s">
        <v>199</v>
      </c>
      <c r="BE170" s="232">
        <f>IF(N170="základní",J170,0)</f>
        <v>0</v>
      </c>
      <c r="BF170" s="232">
        <f>IF(N170="snížená",J170,0)</f>
        <v>0</v>
      </c>
      <c r="BG170" s="232">
        <f>IF(N170="zákl. přenesená",J170,0)</f>
        <v>0</v>
      </c>
      <c r="BH170" s="232">
        <f>IF(N170="sníž. přenesená",J170,0)</f>
        <v>0</v>
      </c>
      <c r="BI170" s="232">
        <f>IF(N170="nulová",J170,0)</f>
        <v>0</v>
      </c>
      <c r="BJ170" s="18" t="s">
        <v>85</v>
      </c>
      <c r="BK170" s="232">
        <f>ROUND(I170*H170,2)</f>
        <v>0</v>
      </c>
      <c r="BL170" s="18" t="s">
        <v>1167</v>
      </c>
      <c r="BM170" s="231" t="s">
        <v>1800</v>
      </c>
    </row>
    <row r="171" s="2" customFormat="1" ht="37.8" customHeight="1">
      <c r="A171" s="39"/>
      <c r="B171" s="40"/>
      <c r="C171" s="255" t="s">
        <v>434</v>
      </c>
      <c r="D171" s="255" t="s">
        <v>252</v>
      </c>
      <c r="E171" s="256" t="s">
        <v>1351</v>
      </c>
      <c r="F171" s="257" t="s">
        <v>1352</v>
      </c>
      <c r="G171" s="258" t="s">
        <v>248</v>
      </c>
      <c r="H171" s="259">
        <v>7</v>
      </c>
      <c r="I171" s="260"/>
      <c r="J171" s="261">
        <f>ROUND(I171*H171,2)</f>
        <v>0</v>
      </c>
      <c r="K171" s="257" t="s">
        <v>1</v>
      </c>
      <c r="L171" s="262"/>
      <c r="M171" s="263" t="s">
        <v>1</v>
      </c>
      <c r="N171" s="264" t="s">
        <v>42</v>
      </c>
      <c r="O171" s="92"/>
      <c r="P171" s="229">
        <f>O171*H171</f>
        <v>0</v>
      </c>
      <c r="Q171" s="229">
        <v>0</v>
      </c>
      <c r="R171" s="229">
        <f>Q171*H171</f>
        <v>0</v>
      </c>
      <c r="S171" s="229">
        <v>0</v>
      </c>
      <c r="T171" s="230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31" t="s">
        <v>1167</v>
      </c>
      <c r="AT171" s="231" t="s">
        <v>252</v>
      </c>
      <c r="AU171" s="231" t="s">
        <v>85</v>
      </c>
      <c r="AY171" s="18" t="s">
        <v>199</v>
      </c>
      <c r="BE171" s="232">
        <f>IF(N171="základní",J171,0)</f>
        <v>0</v>
      </c>
      <c r="BF171" s="232">
        <f>IF(N171="snížená",J171,0)</f>
        <v>0</v>
      </c>
      <c r="BG171" s="232">
        <f>IF(N171="zákl. přenesená",J171,0)</f>
        <v>0</v>
      </c>
      <c r="BH171" s="232">
        <f>IF(N171="sníž. přenesená",J171,0)</f>
        <v>0</v>
      </c>
      <c r="BI171" s="232">
        <f>IF(N171="nulová",J171,0)</f>
        <v>0</v>
      </c>
      <c r="BJ171" s="18" t="s">
        <v>85</v>
      </c>
      <c r="BK171" s="232">
        <f>ROUND(I171*H171,2)</f>
        <v>0</v>
      </c>
      <c r="BL171" s="18" t="s">
        <v>1167</v>
      </c>
      <c r="BM171" s="231" t="s">
        <v>1801</v>
      </c>
    </row>
    <row r="172" s="2" customFormat="1" ht="49.05" customHeight="1">
      <c r="A172" s="39"/>
      <c r="B172" s="40"/>
      <c r="C172" s="255" t="s">
        <v>438</v>
      </c>
      <c r="D172" s="255" t="s">
        <v>252</v>
      </c>
      <c r="E172" s="256" t="s">
        <v>1354</v>
      </c>
      <c r="F172" s="257" t="s">
        <v>1355</v>
      </c>
      <c r="G172" s="258" t="s">
        <v>248</v>
      </c>
      <c r="H172" s="259">
        <v>24</v>
      </c>
      <c r="I172" s="260"/>
      <c r="J172" s="261">
        <f>ROUND(I172*H172,2)</f>
        <v>0</v>
      </c>
      <c r="K172" s="257" t="s">
        <v>1</v>
      </c>
      <c r="L172" s="262"/>
      <c r="M172" s="263" t="s">
        <v>1</v>
      </c>
      <c r="N172" s="264" t="s">
        <v>42</v>
      </c>
      <c r="O172" s="92"/>
      <c r="P172" s="229">
        <f>O172*H172</f>
        <v>0</v>
      </c>
      <c r="Q172" s="229">
        <v>0</v>
      </c>
      <c r="R172" s="229">
        <f>Q172*H172</f>
        <v>0</v>
      </c>
      <c r="S172" s="229">
        <v>0</v>
      </c>
      <c r="T172" s="230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31" t="s">
        <v>1167</v>
      </c>
      <c r="AT172" s="231" t="s">
        <v>252</v>
      </c>
      <c r="AU172" s="231" t="s">
        <v>85</v>
      </c>
      <c r="AY172" s="18" t="s">
        <v>199</v>
      </c>
      <c r="BE172" s="232">
        <f>IF(N172="základní",J172,0)</f>
        <v>0</v>
      </c>
      <c r="BF172" s="232">
        <f>IF(N172="snížená",J172,0)</f>
        <v>0</v>
      </c>
      <c r="BG172" s="232">
        <f>IF(N172="zákl. přenesená",J172,0)</f>
        <v>0</v>
      </c>
      <c r="BH172" s="232">
        <f>IF(N172="sníž. přenesená",J172,0)</f>
        <v>0</v>
      </c>
      <c r="BI172" s="232">
        <f>IF(N172="nulová",J172,0)</f>
        <v>0</v>
      </c>
      <c r="BJ172" s="18" t="s">
        <v>85</v>
      </c>
      <c r="BK172" s="232">
        <f>ROUND(I172*H172,2)</f>
        <v>0</v>
      </c>
      <c r="BL172" s="18" t="s">
        <v>1167</v>
      </c>
      <c r="BM172" s="231" t="s">
        <v>1802</v>
      </c>
    </row>
    <row r="173" s="2" customFormat="1" ht="33" customHeight="1">
      <c r="A173" s="39"/>
      <c r="B173" s="40"/>
      <c r="C173" s="255" t="s">
        <v>444</v>
      </c>
      <c r="D173" s="255" t="s">
        <v>252</v>
      </c>
      <c r="E173" s="256" t="s">
        <v>1803</v>
      </c>
      <c r="F173" s="257" t="s">
        <v>1804</v>
      </c>
      <c r="G173" s="258" t="s">
        <v>248</v>
      </c>
      <c r="H173" s="259">
        <v>1</v>
      </c>
      <c r="I173" s="260"/>
      <c r="J173" s="261">
        <f>ROUND(I173*H173,2)</f>
        <v>0</v>
      </c>
      <c r="K173" s="257" t="s">
        <v>1</v>
      </c>
      <c r="L173" s="262"/>
      <c r="M173" s="263" t="s">
        <v>1</v>
      </c>
      <c r="N173" s="264" t="s">
        <v>42</v>
      </c>
      <c r="O173" s="92"/>
      <c r="P173" s="229">
        <f>O173*H173</f>
        <v>0</v>
      </c>
      <c r="Q173" s="229">
        <v>0</v>
      </c>
      <c r="R173" s="229">
        <f>Q173*H173</f>
        <v>0</v>
      </c>
      <c r="S173" s="229">
        <v>0</v>
      </c>
      <c r="T173" s="230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31" t="s">
        <v>1167</v>
      </c>
      <c r="AT173" s="231" t="s">
        <v>252</v>
      </c>
      <c r="AU173" s="231" t="s">
        <v>85</v>
      </c>
      <c r="AY173" s="18" t="s">
        <v>199</v>
      </c>
      <c r="BE173" s="232">
        <f>IF(N173="základní",J173,0)</f>
        <v>0</v>
      </c>
      <c r="BF173" s="232">
        <f>IF(N173="snížená",J173,0)</f>
        <v>0</v>
      </c>
      <c r="BG173" s="232">
        <f>IF(N173="zákl. přenesená",J173,0)</f>
        <v>0</v>
      </c>
      <c r="BH173" s="232">
        <f>IF(N173="sníž. přenesená",J173,0)</f>
        <v>0</v>
      </c>
      <c r="BI173" s="232">
        <f>IF(N173="nulová",J173,0)</f>
        <v>0</v>
      </c>
      <c r="BJ173" s="18" t="s">
        <v>85</v>
      </c>
      <c r="BK173" s="232">
        <f>ROUND(I173*H173,2)</f>
        <v>0</v>
      </c>
      <c r="BL173" s="18" t="s">
        <v>1167</v>
      </c>
      <c r="BM173" s="231" t="s">
        <v>1805</v>
      </c>
    </row>
    <row r="174" s="2" customFormat="1" ht="66.75" customHeight="1">
      <c r="A174" s="39"/>
      <c r="B174" s="40"/>
      <c r="C174" s="255" t="s">
        <v>449</v>
      </c>
      <c r="D174" s="255" t="s">
        <v>252</v>
      </c>
      <c r="E174" s="256" t="s">
        <v>1363</v>
      </c>
      <c r="F174" s="257" t="s">
        <v>1364</v>
      </c>
      <c r="G174" s="258" t="s">
        <v>248</v>
      </c>
      <c r="H174" s="259">
        <v>1</v>
      </c>
      <c r="I174" s="260"/>
      <c r="J174" s="261">
        <f>ROUND(I174*H174,2)</f>
        <v>0</v>
      </c>
      <c r="K174" s="257" t="s">
        <v>1</v>
      </c>
      <c r="L174" s="262"/>
      <c r="M174" s="263" t="s">
        <v>1</v>
      </c>
      <c r="N174" s="264" t="s">
        <v>42</v>
      </c>
      <c r="O174" s="92"/>
      <c r="P174" s="229">
        <f>O174*H174</f>
        <v>0</v>
      </c>
      <c r="Q174" s="229">
        <v>0</v>
      </c>
      <c r="R174" s="229">
        <f>Q174*H174</f>
        <v>0</v>
      </c>
      <c r="S174" s="229">
        <v>0</v>
      </c>
      <c r="T174" s="230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31" t="s">
        <v>1167</v>
      </c>
      <c r="AT174" s="231" t="s">
        <v>252</v>
      </c>
      <c r="AU174" s="231" t="s">
        <v>85</v>
      </c>
      <c r="AY174" s="18" t="s">
        <v>199</v>
      </c>
      <c r="BE174" s="232">
        <f>IF(N174="základní",J174,0)</f>
        <v>0</v>
      </c>
      <c r="BF174" s="232">
        <f>IF(N174="snížená",J174,0)</f>
        <v>0</v>
      </c>
      <c r="BG174" s="232">
        <f>IF(N174="zákl. přenesená",J174,0)</f>
        <v>0</v>
      </c>
      <c r="BH174" s="232">
        <f>IF(N174="sníž. přenesená",J174,0)</f>
        <v>0</v>
      </c>
      <c r="BI174" s="232">
        <f>IF(N174="nulová",J174,0)</f>
        <v>0</v>
      </c>
      <c r="BJ174" s="18" t="s">
        <v>85</v>
      </c>
      <c r="BK174" s="232">
        <f>ROUND(I174*H174,2)</f>
        <v>0</v>
      </c>
      <c r="BL174" s="18" t="s">
        <v>1167</v>
      </c>
      <c r="BM174" s="231" t="s">
        <v>1806</v>
      </c>
    </row>
    <row r="175" s="2" customFormat="1" ht="49.05" customHeight="1">
      <c r="A175" s="39"/>
      <c r="B175" s="40"/>
      <c r="C175" s="255" t="s">
        <v>454</v>
      </c>
      <c r="D175" s="255" t="s">
        <v>252</v>
      </c>
      <c r="E175" s="256" t="s">
        <v>1366</v>
      </c>
      <c r="F175" s="257" t="s">
        <v>1367</v>
      </c>
      <c r="G175" s="258" t="s">
        <v>248</v>
      </c>
      <c r="H175" s="259">
        <v>3</v>
      </c>
      <c r="I175" s="260"/>
      <c r="J175" s="261">
        <f>ROUND(I175*H175,2)</f>
        <v>0</v>
      </c>
      <c r="K175" s="257" t="s">
        <v>1</v>
      </c>
      <c r="L175" s="262"/>
      <c r="M175" s="263" t="s">
        <v>1</v>
      </c>
      <c r="N175" s="264" t="s">
        <v>42</v>
      </c>
      <c r="O175" s="92"/>
      <c r="P175" s="229">
        <f>O175*H175</f>
        <v>0</v>
      </c>
      <c r="Q175" s="229">
        <v>0</v>
      </c>
      <c r="R175" s="229">
        <f>Q175*H175</f>
        <v>0</v>
      </c>
      <c r="S175" s="229">
        <v>0</v>
      </c>
      <c r="T175" s="230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31" t="s">
        <v>1167</v>
      </c>
      <c r="AT175" s="231" t="s">
        <v>252</v>
      </c>
      <c r="AU175" s="231" t="s">
        <v>85</v>
      </c>
      <c r="AY175" s="18" t="s">
        <v>199</v>
      </c>
      <c r="BE175" s="232">
        <f>IF(N175="základní",J175,0)</f>
        <v>0</v>
      </c>
      <c r="BF175" s="232">
        <f>IF(N175="snížená",J175,0)</f>
        <v>0</v>
      </c>
      <c r="BG175" s="232">
        <f>IF(N175="zákl. přenesená",J175,0)</f>
        <v>0</v>
      </c>
      <c r="BH175" s="232">
        <f>IF(N175="sníž. přenesená",J175,0)</f>
        <v>0</v>
      </c>
      <c r="BI175" s="232">
        <f>IF(N175="nulová",J175,0)</f>
        <v>0</v>
      </c>
      <c r="BJ175" s="18" t="s">
        <v>85</v>
      </c>
      <c r="BK175" s="232">
        <f>ROUND(I175*H175,2)</f>
        <v>0</v>
      </c>
      <c r="BL175" s="18" t="s">
        <v>1167</v>
      </c>
      <c r="BM175" s="231" t="s">
        <v>1807</v>
      </c>
    </row>
    <row r="176" s="2" customFormat="1" ht="33" customHeight="1">
      <c r="A176" s="39"/>
      <c r="B176" s="40"/>
      <c r="C176" s="255" t="s">
        <v>458</v>
      </c>
      <c r="D176" s="255" t="s">
        <v>252</v>
      </c>
      <c r="E176" s="256" t="s">
        <v>1369</v>
      </c>
      <c r="F176" s="257" t="s">
        <v>1370</v>
      </c>
      <c r="G176" s="258" t="s">
        <v>248</v>
      </c>
      <c r="H176" s="259">
        <v>56</v>
      </c>
      <c r="I176" s="260"/>
      <c r="J176" s="261">
        <f>ROUND(I176*H176,2)</f>
        <v>0</v>
      </c>
      <c r="K176" s="257" t="s">
        <v>1</v>
      </c>
      <c r="L176" s="262"/>
      <c r="M176" s="263" t="s">
        <v>1</v>
      </c>
      <c r="N176" s="264" t="s">
        <v>42</v>
      </c>
      <c r="O176" s="92"/>
      <c r="P176" s="229">
        <f>O176*H176</f>
        <v>0</v>
      </c>
      <c r="Q176" s="229">
        <v>0</v>
      </c>
      <c r="R176" s="229">
        <f>Q176*H176</f>
        <v>0</v>
      </c>
      <c r="S176" s="229">
        <v>0</v>
      </c>
      <c r="T176" s="230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31" t="s">
        <v>1167</v>
      </c>
      <c r="AT176" s="231" t="s">
        <v>252</v>
      </c>
      <c r="AU176" s="231" t="s">
        <v>85</v>
      </c>
      <c r="AY176" s="18" t="s">
        <v>199</v>
      </c>
      <c r="BE176" s="232">
        <f>IF(N176="základní",J176,0)</f>
        <v>0</v>
      </c>
      <c r="BF176" s="232">
        <f>IF(N176="snížená",J176,0)</f>
        <v>0</v>
      </c>
      <c r="BG176" s="232">
        <f>IF(N176="zákl. přenesená",J176,0)</f>
        <v>0</v>
      </c>
      <c r="BH176" s="232">
        <f>IF(N176="sníž. přenesená",J176,0)</f>
        <v>0</v>
      </c>
      <c r="BI176" s="232">
        <f>IF(N176="nulová",J176,0)</f>
        <v>0</v>
      </c>
      <c r="BJ176" s="18" t="s">
        <v>85</v>
      </c>
      <c r="BK176" s="232">
        <f>ROUND(I176*H176,2)</f>
        <v>0</v>
      </c>
      <c r="BL176" s="18" t="s">
        <v>1167</v>
      </c>
      <c r="BM176" s="231" t="s">
        <v>1808</v>
      </c>
    </row>
    <row r="177" s="2" customFormat="1" ht="33" customHeight="1">
      <c r="A177" s="39"/>
      <c r="B177" s="40"/>
      <c r="C177" s="255" t="s">
        <v>462</v>
      </c>
      <c r="D177" s="255" t="s">
        <v>252</v>
      </c>
      <c r="E177" s="256" t="s">
        <v>1372</v>
      </c>
      <c r="F177" s="257" t="s">
        <v>1373</v>
      </c>
      <c r="G177" s="258" t="s">
        <v>248</v>
      </c>
      <c r="H177" s="259">
        <v>3</v>
      </c>
      <c r="I177" s="260"/>
      <c r="J177" s="261">
        <f>ROUND(I177*H177,2)</f>
        <v>0</v>
      </c>
      <c r="K177" s="257" t="s">
        <v>1</v>
      </c>
      <c r="L177" s="262"/>
      <c r="M177" s="263" t="s">
        <v>1</v>
      </c>
      <c r="N177" s="264" t="s">
        <v>42</v>
      </c>
      <c r="O177" s="92"/>
      <c r="P177" s="229">
        <f>O177*H177</f>
        <v>0</v>
      </c>
      <c r="Q177" s="229">
        <v>0</v>
      </c>
      <c r="R177" s="229">
        <f>Q177*H177</f>
        <v>0</v>
      </c>
      <c r="S177" s="229">
        <v>0</v>
      </c>
      <c r="T177" s="230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31" t="s">
        <v>1167</v>
      </c>
      <c r="AT177" s="231" t="s">
        <v>252</v>
      </c>
      <c r="AU177" s="231" t="s">
        <v>85</v>
      </c>
      <c r="AY177" s="18" t="s">
        <v>199</v>
      </c>
      <c r="BE177" s="232">
        <f>IF(N177="základní",J177,0)</f>
        <v>0</v>
      </c>
      <c r="BF177" s="232">
        <f>IF(N177="snížená",J177,0)</f>
        <v>0</v>
      </c>
      <c r="BG177" s="232">
        <f>IF(N177="zákl. přenesená",J177,0)</f>
        <v>0</v>
      </c>
      <c r="BH177" s="232">
        <f>IF(N177="sníž. přenesená",J177,0)</f>
        <v>0</v>
      </c>
      <c r="BI177" s="232">
        <f>IF(N177="nulová",J177,0)</f>
        <v>0</v>
      </c>
      <c r="BJ177" s="18" t="s">
        <v>85</v>
      </c>
      <c r="BK177" s="232">
        <f>ROUND(I177*H177,2)</f>
        <v>0</v>
      </c>
      <c r="BL177" s="18" t="s">
        <v>1167</v>
      </c>
      <c r="BM177" s="231" t="s">
        <v>1809</v>
      </c>
    </row>
    <row r="178" s="2" customFormat="1" ht="33" customHeight="1">
      <c r="A178" s="39"/>
      <c r="B178" s="40"/>
      <c r="C178" s="220" t="s">
        <v>466</v>
      </c>
      <c r="D178" s="220" t="s">
        <v>202</v>
      </c>
      <c r="E178" s="221" t="s">
        <v>1378</v>
      </c>
      <c r="F178" s="222" t="s">
        <v>1379</v>
      </c>
      <c r="G178" s="223" t="s">
        <v>248</v>
      </c>
      <c r="H178" s="224">
        <v>56</v>
      </c>
      <c r="I178" s="225"/>
      <c r="J178" s="226">
        <f>ROUND(I178*H178,2)</f>
        <v>0</v>
      </c>
      <c r="K178" s="222" t="s">
        <v>1</v>
      </c>
      <c r="L178" s="45"/>
      <c r="M178" s="227" t="s">
        <v>1</v>
      </c>
      <c r="N178" s="228" t="s">
        <v>42</v>
      </c>
      <c r="O178" s="92"/>
      <c r="P178" s="229">
        <f>O178*H178</f>
        <v>0</v>
      </c>
      <c r="Q178" s="229">
        <v>0</v>
      </c>
      <c r="R178" s="229">
        <f>Q178*H178</f>
        <v>0</v>
      </c>
      <c r="S178" s="229">
        <v>0</v>
      </c>
      <c r="T178" s="230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31" t="s">
        <v>1167</v>
      </c>
      <c r="AT178" s="231" t="s">
        <v>202</v>
      </c>
      <c r="AU178" s="231" t="s">
        <v>85</v>
      </c>
      <c r="AY178" s="18" t="s">
        <v>199</v>
      </c>
      <c r="BE178" s="232">
        <f>IF(N178="základní",J178,0)</f>
        <v>0</v>
      </c>
      <c r="BF178" s="232">
        <f>IF(N178="snížená",J178,0)</f>
        <v>0</v>
      </c>
      <c r="BG178" s="232">
        <f>IF(N178="zákl. přenesená",J178,0)</f>
        <v>0</v>
      </c>
      <c r="BH178" s="232">
        <f>IF(N178="sníž. přenesená",J178,0)</f>
        <v>0</v>
      </c>
      <c r="BI178" s="232">
        <f>IF(N178="nulová",J178,0)</f>
        <v>0</v>
      </c>
      <c r="BJ178" s="18" t="s">
        <v>85</v>
      </c>
      <c r="BK178" s="232">
        <f>ROUND(I178*H178,2)</f>
        <v>0</v>
      </c>
      <c r="BL178" s="18" t="s">
        <v>1167</v>
      </c>
      <c r="BM178" s="231" t="s">
        <v>1810</v>
      </c>
    </row>
    <row r="179" s="2" customFormat="1" ht="37.8" customHeight="1">
      <c r="A179" s="39"/>
      <c r="B179" s="40"/>
      <c r="C179" s="220" t="s">
        <v>472</v>
      </c>
      <c r="D179" s="220" t="s">
        <v>202</v>
      </c>
      <c r="E179" s="221" t="s">
        <v>1381</v>
      </c>
      <c r="F179" s="222" t="s">
        <v>1382</v>
      </c>
      <c r="G179" s="223" t="s">
        <v>248</v>
      </c>
      <c r="H179" s="224">
        <v>3</v>
      </c>
      <c r="I179" s="225"/>
      <c r="J179" s="226">
        <f>ROUND(I179*H179,2)</f>
        <v>0</v>
      </c>
      <c r="K179" s="222" t="s">
        <v>1</v>
      </c>
      <c r="L179" s="45"/>
      <c r="M179" s="227" t="s">
        <v>1</v>
      </c>
      <c r="N179" s="228" t="s">
        <v>42</v>
      </c>
      <c r="O179" s="92"/>
      <c r="P179" s="229">
        <f>O179*H179</f>
        <v>0</v>
      </c>
      <c r="Q179" s="229">
        <v>0</v>
      </c>
      <c r="R179" s="229">
        <f>Q179*H179</f>
        <v>0</v>
      </c>
      <c r="S179" s="229">
        <v>0</v>
      </c>
      <c r="T179" s="230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31" t="s">
        <v>1167</v>
      </c>
      <c r="AT179" s="231" t="s">
        <v>202</v>
      </c>
      <c r="AU179" s="231" t="s">
        <v>85</v>
      </c>
      <c r="AY179" s="18" t="s">
        <v>199</v>
      </c>
      <c r="BE179" s="232">
        <f>IF(N179="základní",J179,0)</f>
        <v>0</v>
      </c>
      <c r="BF179" s="232">
        <f>IF(N179="snížená",J179,0)</f>
        <v>0</v>
      </c>
      <c r="BG179" s="232">
        <f>IF(N179="zákl. přenesená",J179,0)</f>
        <v>0</v>
      </c>
      <c r="BH179" s="232">
        <f>IF(N179="sníž. přenesená",J179,0)</f>
        <v>0</v>
      </c>
      <c r="BI179" s="232">
        <f>IF(N179="nulová",J179,0)</f>
        <v>0</v>
      </c>
      <c r="BJ179" s="18" t="s">
        <v>85</v>
      </c>
      <c r="BK179" s="232">
        <f>ROUND(I179*H179,2)</f>
        <v>0</v>
      </c>
      <c r="BL179" s="18" t="s">
        <v>1167</v>
      </c>
      <c r="BM179" s="231" t="s">
        <v>1811</v>
      </c>
    </row>
    <row r="180" s="2" customFormat="1" ht="101.25" customHeight="1">
      <c r="A180" s="39"/>
      <c r="B180" s="40"/>
      <c r="C180" s="220" t="s">
        <v>479</v>
      </c>
      <c r="D180" s="220" t="s">
        <v>202</v>
      </c>
      <c r="E180" s="221" t="s">
        <v>1384</v>
      </c>
      <c r="F180" s="222" t="s">
        <v>1385</v>
      </c>
      <c r="G180" s="223" t="s">
        <v>248</v>
      </c>
      <c r="H180" s="224">
        <v>1</v>
      </c>
      <c r="I180" s="225"/>
      <c r="J180" s="226">
        <f>ROUND(I180*H180,2)</f>
        <v>0</v>
      </c>
      <c r="K180" s="222" t="s">
        <v>1</v>
      </c>
      <c r="L180" s="45"/>
      <c r="M180" s="227" t="s">
        <v>1</v>
      </c>
      <c r="N180" s="228" t="s">
        <v>42</v>
      </c>
      <c r="O180" s="92"/>
      <c r="P180" s="229">
        <f>O180*H180</f>
        <v>0</v>
      </c>
      <c r="Q180" s="229">
        <v>0</v>
      </c>
      <c r="R180" s="229">
        <f>Q180*H180</f>
        <v>0</v>
      </c>
      <c r="S180" s="229">
        <v>0</v>
      </c>
      <c r="T180" s="230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31" t="s">
        <v>1167</v>
      </c>
      <c r="AT180" s="231" t="s">
        <v>202</v>
      </c>
      <c r="AU180" s="231" t="s">
        <v>85</v>
      </c>
      <c r="AY180" s="18" t="s">
        <v>199</v>
      </c>
      <c r="BE180" s="232">
        <f>IF(N180="základní",J180,0)</f>
        <v>0</v>
      </c>
      <c r="BF180" s="232">
        <f>IF(N180="snížená",J180,0)</f>
        <v>0</v>
      </c>
      <c r="BG180" s="232">
        <f>IF(N180="zákl. přenesená",J180,0)</f>
        <v>0</v>
      </c>
      <c r="BH180" s="232">
        <f>IF(N180="sníž. přenesená",J180,0)</f>
        <v>0</v>
      </c>
      <c r="BI180" s="232">
        <f>IF(N180="nulová",J180,0)</f>
        <v>0</v>
      </c>
      <c r="BJ180" s="18" t="s">
        <v>85</v>
      </c>
      <c r="BK180" s="232">
        <f>ROUND(I180*H180,2)</f>
        <v>0</v>
      </c>
      <c r="BL180" s="18" t="s">
        <v>1167</v>
      </c>
      <c r="BM180" s="231" t="s">
        <v>1812</v>
      </c>
    </row>
    <row r="181" s="2" customFormat="1" ht="114.9" customHeight="1">
      <c r="A181" s="39"/>
      <c r="B181" s="40"/>
      <c r="C181" s="220" t="s">
        <v>485</v>
      </c>
      <c r="D181" s="220" t="s">
        <v>202</v>
      </c>
      <c r="E181" s="221" t="s">
        <v>1387</v>
      </c>
      <c r="F181" s="222" t="s">
        <v>1388</v>
      </c>
      <c r="G181" s="223" t="s">
        <v>248</v>
      </c>
      <c r="H181" s="224">
        <v>1</v>
      </c>
      <c r="I181" s="225"/>
      <c r="J181" s="226">
        <f>ROUND(I181*H181,2)</f>
        <v>0</v>
      </c>
      <c r="K181" s="222" t="s">
        <v>1</v>
      </c>
      <c r="L181" s="45"/>
      <c r="M181" s="227" t="s">
        <v>1</v>
      </c>
      <c r="N181" s="228" t="s">
        <v>42</v>
      </c>
      <c r="O181" s="92"/>
      <c r="P181" s="229">
        <f>O181*H181</f>
        <v>0</v>
      </c>
      <c r="Q181" s="229">
        <v>0</v>
      </c>
      <c r="R181" s="229">
        <f>Q181*H181</f>
        <v>0</v>
      </c>
      <c r="S181" s="229">
        <v>0</v>
      </c>
      <c r="T181" s="230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31" t="s">
        <v>1167</v>
      </c>
      <c r="AT181" s="231" t="s">
        <v>202</v>
      </c>
      <c r="AU181" s="231" t="s">
        <v>85</v>
      </c>
      <c r="AY181" s="18" t="s">
        <v>199</v>
      </c>
      <c r="BE181" s="232">
        <f>IF(N181="základní",J181,0)</f>
        <v>0</v>
      </c>
      <c r="BF181" s="232">
        <f>IF(N181="snížená",J181,0)</f>
        <v>0</v>
      </c>
      <c r="BG181" s="232">
        <f>IF(N181="zákl. přenesená",J181,0)</f>
        <v>0</v>
      </c>
      <c r="BH181" s="232">
        <f>IF(N181="sníž. přenesená",J181,0)</f>
        <v>0</v>
      </c>
      <c r="BI181" s="232">
        <f>IF(N181="nulová",J181,0)</f>
        <v>0</v>
      </c>
      <c r="BJ181" s="18" t="s">
        <v>85</v>
      </c>
      <c r="BK181" s="232">
        <f>ROUND(I181*H181,2)</f>
        <v>0</v>
      </c>
      <c r="BL181" s="18" t="s">
        <v>1167</v>
      </c>
      <c r="BM181" s="231" t="s">
        <v>1813</v>
      </c>
    </row>
    <row r="182" s="2" customFormat="1" ht="62.7" customHeight="1">
      <c r="A182" s="39"/>
      <c r="B182" s="40"/>
      <c r="C182" s="220" t="s">
        <v>491</v>
      </c>
      <c r="D182" s="220" t="s">
        <v>202</v>
      </c>
      <c r="E182" s="221" t="s">
        <v>1390</v>
      </c>
      <c r="F182" s="222" t="s">
        <v>1391</v>
      </c>
      <c r="G182" s="223" t="s">
        <v>248</v>
      </c>
      <c r="H182" s="224">
        <v>1</v>
      </c>
      <c r="I182" s="225"/>
      <c r="J182" s="226">
        <f>ROUND(I182*H182,2)</f>
        <v>0</v>
      </c>
      <c r="K182" s="222" t="s">
        <v>1</v>
      </c>
      <c r="L182" s="45"/>
      <c r="M182" s="227" t="s">
        <v>1</v>
      </c>
      <c r="N182" s="228" t="s">
        <v>42</v>
      </c>
      <c r="O182" s="92"/>
      <c r="P182" s="229">
        <f>O182*H182</f>
        <v>0</v>
      </c>
      <c r="Q182" s="229">
        <v>0</v>
      </c>
      <c r="R182" s="229">
        <f>Q182*H182</f>
        <v>0</v>
      </c>
      <c r="S182" s="229">
        <v>0</v>
      </c>
      <c r="T182" s="230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31" t="s">
        <v>1167</v>
      </c>
      <c r="AT182" s="231" t="s">
        <v>202</v>
      </c>
      <c r="AU182" s="231" t="s">
        <v>85</v>
      </c>
      <c r="AY182" s="18" t="s">
        <v>199</v>
      </c>
      <c r="BE182" s="232">
        <f>IF(N182="základní",J182,0)</f>
        <v>0</v>
      </c>
      <c r="BF182" s="232">
        <f>IF(N182="snížená",J182,0)</f>
        <v>0</v>
      </c>
      <c r="BG182" s="232">
        <f>IF(N182="zákl. přenesená",J182,0)</f>
        <v>0</v>
      </c>
      <c r="BH182" s="232">
        <f>IF(N182="sníž. přenesená",J182,0)</f>
        <v>0</v>
      </c>
      <c r="BI182" s="232">
        <f>IF(N182="nulová",J182,0)</f>
        <v>0</v>
      </c>
      <c r="BJ182" s="18" t="s">
        <v>85</v>
      </c>
      <c r="BK182" s="232">
        <f>ROUND(I182*H182,2)</f>
        <v>0</v>
      </c>
      <c r="BL182" s="18" t="s">
        <v>1167</v>
      </c>
      <c r="BM182" s="231" t="s">
        <v>1814</v>
      </c>
    </row>
    <row r="183" s="2" customFormat="1" ht="44.25" customHeight="1">
      <c r="A183" s="39"/>
      <c r="B183" s="40"/>
      <c r="C183" s="220" t="s">
        <v>495</v>
      </c>
      <c r="D183" s="220" t="s">
        <v>202</v>
      </c>
      <c r="E183" s="221" t="s">
        <v>1393</v>
      </c>
      <c r="F183" s="222" t="s">
        <v>1394</v>
      </c>
      <c r="G183" s="223" t="s">
        <v>248</v>
      </c>
      <c r="H183" s="224">
        <v>1</v>
      </c>
      <c r="I183" s="225"/>
      <c r="J183" s="226">
        <f>ROUND(I183*H183,2)</f>
        <v>0</v>
      </c>
      <c r="K183" s="222" t="s">
        <v>1</v>
      </c>
      <c r="L183" s="45"/>
      <c r="M183" s="227" t="s">
        <v>1</v>
      </c>
      <c r="N183" s="228" t="s">
        <v>42</v>
      </c>
      <c r="O183" s="92"/>
      <c r="P183" s="229">
        <f>O183*H183</f>
        <v>0</v>
      </c>
      <c r="Q183" s="229">
        <v>0</v>
      </c>
      <c r="R183" s="229">
        <f>Q183*H183</f>
        <v>0</v>
      </c>
      <c r="S183" s="229">
        <v>0</v>
      </c>
      <c r="T183" s="230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31" t="s">
        <v>1167</v>
      </c>
      <c r="AT183" s="231" t="s">
        <v>202</v>
      </c>
      <c r="AU183" s="231" t="s">
        <v>85</v>
      </c>
      <c r="AY183" s="18" t="s">
        <v>199</v>
      </c>
      <c r="BE183" s="232">
        <f>IF(N183="základní",J183,0)</f>
        <v>0</v>
      </c>
      <c r="BF183" s="232">
        <f>IF(N183="snížená",J183,0)</f>
        <v>0</v>
      </c>
      <c r="BG183" s="232">
        <f>IF(N183="zákl. přenesená",J183,0)</f>
        <v>0</v>
      </c>
      <c r="BH183" s="232">
        <f>IF(N183="sníž. přenesená",J183,0)</f>
        <v>0</v>
      </c>
      <c r="BI183" s="232">
        <f>IF(N183="nulová",J183,0)</f>
        <v>0</v>
      </c>
      <c r="BJ183" s="18" t="s">
        <v>85</v>
      </c>
      <c r="BK183" s="232">
        <f>ROUND(I183*H183,2)</f>
        <v>0</v>
      </c>
      <c r="BL183" s="18" t="s">
        <v>1167</v>
      </c>
      <c r="BM183" s="231" t="s">
        <v>1815</v>
      </c>
    </row>
    <row r="184" s="2" customFormat="1" ht="37.8" customHeight="1">
      <c r="A184" s="39"/>
      <c r="B184" s="40"/>
      <c r="C184" s="220" t="s">
        <v>499</v>
      </c>
      <c r="D184" s="220" t="s">
        <v>202</v>
      </c>
      <c r="E184" s="221" t="s">
        <v>1396</v>
      </c>
      <c r="F184" s="222" t="s">
        <v>1397</v>
      </c>
      <c r="G184" s="223" t="s">
        <v>248</v>
      </c>
      <c r="H184" s="224">
        <v>33</v>
      </c>
      <c r="I184" s="225"/>
      <c r="J184" s="226">
        <f>ROUND(I184*H184,2)</f>
        <v>0</v>
      </c>
      <c r="K184" s="222" t="s">
        <v>1</v>
      </c>
      <c r="L184" s="45"/>
      <c r="M184" s="227" t="s">
        <v>1</v>
      </c>
      <c r="N184" s="228" t="s">
        <v>42</v>
      </c>
      <c r="O184" s="92"/>
      <c r="P184" s="229">
        <f>O184*H184</f>
        <v>0</v>
      </c>
      <c r="Q184" s="229">
        <v>0</v>
      </c>
      <c r="R184" s="229">
        <f>Q184*H184</f>
        <v>0</v>
      </c>
      <c r="S184" s="229">
        <v>0</v>
      </c>
      <c r="T184" s="230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31" t="s">
        <v>1167</v>
      </c>
      <c r="AT184" s="231" t="s">
        <v>202</v>
      </c>
      <c r="AU184" s="231" t="s">
        <v>85</v>
      </c>
      <c r="AY184" s="18" t="s">
        <v>199</v>
      </c>
      <c r="BE184" s="232">
        <f>IF(N184="základní",J184,0)</f>
        <v>0</v>
      </c>
      <c r="BF184" s="232">
        <f>IF(N184="snížená",J184,0)</f>
        <v>0</v>
      </c>
      <c r="BG184" s="232">
        <f>IF(N184="zákl. přenesená",J184,0)</f>
        <v>0</v>
      </c>
      <c r="BH184" s="232">
        <f>IF(N184="sníž. přenesená",J184,0)</f>
        <v>0</v>
      </c>
      <c r="BI184" s="232">
        <f>IF(N184="nulová",J184,0)</f>
        <v>0</v>
      </c>
      <c r="BJ184" s="18" t="s">
        <v>85</v>
      </c>
      <c r="BK184" s="232">
        <f>ROUND(I184*H184,2)</f>
        <v>0</v>
      </c>
      <c r="BL184" s="18" t="s">
        <v>1167</v>
      </c>
      <c r="BM184" s="231" t="s">
        <v>1816</v>
      </c>
    </row>
    <row r="185" s="2" customFormat="1" ht="49.05" customHeight="1">
      <c r="A185" s="39"/>
      <c r="B185" s="40"/>
      <c r="C185" s="220" t="s">
        <v>505</v>
      </c>
      <c r="D185" s="220" t="s">
        <v>202</v>
      </c>
      <c r="E185" s="221" t="s">
        <v>1402</v>
      </c>
      <c r="F185" s="222" t="s">
        <v>1403</v>
      </c>
      <c r="G185" s="223" t="s">
        <v>1093</v>
      </c>
      <c r="H185" s="224">
        <v>120</v>
      </c>
      <c r="I185" s="225"/>
      <c r="J185" s="226">
        <f>ROUND(I185*H185,2)</f>
        <v>0</v>
      </c>
      <c r="K185" s="222" t="s">
        <v>1</v>
      </c>
      <c r="L185" s="45"/>
      <c r="M185" s="227" t="s">
        <v>1</v>
      </c>
      <c r="N185" s="228" t="s">
        <v>42</v>
      </c>
      <c r="O185" s="92"/>
      <c r="P185" s="229">
        <f>O185*H185</f>
        <v>0</v>
      </c>
      <c r="Q185" s="229">
        <v>0</v>
      </c>
      <c r="R185" s="229">
        <f>Q185*H185</f>
        <v>0</v>
      </c>
      <c r="S185" s="229">
        <v>0</v>
      </c>
      <c r="T185" s="230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31" t="s">
        <v>1167</v>
      </c>
      <c r="AT185" s="231" t="s">
        <v>202</v>
      </c>
      <c r="AU185" s="231" t="s">
        <v>85</v>
      </c>
      <c r="AY185" s="18" t="s">
        <v>199</v>
      </c>
      <c r="BE185" s="232">
        <f>IF(N185="základní",J185,0)</f>
        <v>0</v>
      </c>
      <c r="BF185" s="232">
        <f>IF(N185="snížená",J185,0)</f>
        <v>0</v>
      </c>
      <c r="BG185" s="232">
        <f>IF(N185="zákl. přenesená",J185,0)</f>
        <v>0</v>
      </c>
      <c r="BH185" s="232">
        <f>IF(N185="sníž. přenesená",J185,0)</f>
        <v>0</v>
      </c>
      <c r="BI185" s="232">
        <f>IF(N185="nulová",J185,0)</f>
        <v>0</v>
      </c>
      <c r="BJ185" s="18" t="s">
        <v>85</v>
      </c>
      <c r="BK185" s="232">
        <f>ROUND(I185*H185,2)</f>
        <v>0</v>
      </c>
      <c r="BL185" s="18" t="s">
        <v>1167</v>
      </c>
      <c r="BM185" s="231" t="s">
        <v>1817</v>
      </c>
    </row>
    <row r="186" s="2" customFormat="1" ht="37.8" customHeight="1">
      <c r="A186" s="39"/>
      <c r="B186" s="40"/>
      <c r="C186" s="220" t="s">
        <v>512</v>
      </c>
      <c r="D186" s="220" t="s">
        <v>202</v>
      </c>
      <c r="E186" s="221" t="s">
        <v>1405</v>
      </c>
      <c r="F186" s="222" t="s">
        <v>1406</v>
      </c>
      <c r="G186" s="223" t="s">
        <v>1093</v>
      </c>
      <c r="H186" s="224">
        <v>36</v>
      </c>
      <c r="I186" s="225"/>
      <c r="J186" s="226">
        <f>ROUND(I186*H186,2)</f>
        <v>0</v>
      </c>
      <c r="K186" s="222" t="s">
        <v>1</v>
      </c>
      <c r="L186" s="45"/>
      <c r="M186" s="299" t="s">
        <v>1</v>
      </c>
      <c r="N186" s="300" t="s">
        <v>42</v>
      </c>
      <c r="O186" s="296"/>
      <c r="P186" s="297">
        <f>O186*H186</f>
        <v>0</v>
      </c>
      <c r="Q186" s="297">
        <v>0</v>
      </c>
      <c r="R186" s="297">
        <f>Q186*H186</f>
        <v>0</v>
      </c>
      <c r="S186" s="297">
        <v>0</v>
      </c>
      <c r="T186" s="298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31" t="s">
        <v>1167</v>
      </c>
      <c r="AT186" s="231" t="s">
        <v>202</v>
      </c>
      <c r="AU186" s="231" t="s">
        <v>85</v>
      </c>
      <c r="AY186" s="18" t="s">
        <v>199</v>
      </c>
      <c r="BE186" s="232">
        <f>IF(N186="základní",J186,0)</f>
        <v>0</v>
      </c>
      <c r="BF186" s="232">
        <f>IF(N186="snížená",J186,0)</f>
        <v>0</v>
      </c>
      <c r="BG186" s="232">
        <f>IF(N186="zákl. přenesená",J186,0)</f>
        <v>0</v>
      </c>
      <c r="BH186" s="232">
        <f>IF(N186="sníž. přenesená",J186,0)</f>
        <v>0</v>
      </c>
      <c r="BI186" s="232">
        <f>IF(N186="nulová",J186,0)</f>
        <v>0</v>
      </c>
      <c r="BJ186" s="18" t="s">
        <v>85</v>
      </c>
      <c r="BK186" s="232">
        <f>ROUND(I186*H186,2)</f>
        <v>0</v>
      </c>
      <c r="BL186" s="18" t="s">
        <v>1167</v>
      </c>
      <c r="BM186" s="231" t="s">
        <v>1818</v>
      </c>
    </row>
    <row r="187" s="2" customFormat="1" ht="6.96" customHeight="1">
      <c r="A187" s="39"/>
      <c r="B187" s="67"/>
      <c r="C187" s="68"/>
      <c r="D187" s="68"/>
      <c r="E187" s="68"/>
      <c r="F187" s="68"/>
      <c r="G187" s="68"/>
      <c r="H187" s="68"/>
      <c r="I187" s="68"/>
      <c r="J187" s="68"/>
      <c r="K187" s="68"/>
      <c r="L187" s="45"/>
      <c r="M187" s="39"/>
      <c r="O187" s="39"/>
      <c r="P187" s="39"/>
      <c r="Q187" s="39"/>
      <c r="R187" s="39"/>
      <c r="S187" s="39"/>
      <c r="T187" s="39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</row>
  </sheetData>
  <sheetProtection sheet="1" autoFilter="0" formatColumns="0" formatRows="0" objects="1" scenarios="1" spinCount="100000" saltValue="D58niOcGpU0mC31QIWCi20us7lWJyQy1hjqECIeyyi1NIFeLQoAkHhE+T4DFVvOfBPva7a+G8zzaCkz2WS/L4w==" hashValue="HQd3/G/SCk2Htvyf8QSjt++30/DNdhNgIlRLNAdmoHBXYfunOQp1HFRtI28UN/y2Ceyz5gcgTjah2QdPVgoA/Q==" algorithmName="SHA-512" password="CC35"/>
  <autoFilter ref="C122:K186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105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1"/>
      <c r="AT3" s="18" t="s">
        <v>87</v>
      </c>
    </row>
    <row r="4" s="1" customFormat="1" ht="24.96" customHeight="1">
      <c r="B4" s="21"/>
      <c r="D4" s="140" t="s">
        <v>113</v>
      </c>
      <c r="L4" s="21"/>
      <c r="M4" s="141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2" t="s">
        <v>16</v>
      </c>
      <c r="L6" s="21"/>
    </row>
    <row r="7" s="1" customFormat="1" ht="16.5" customHeight="1">
      <c r="B7" s="21"/>
      <c r="E7" s="143" t="str">
        <f>'Rekapitulace stavby'!K6</f>
        <v>Brno Kounicova ADM-oprava kanceláří 2NP (SMT+ST Brno)</v>
      </c>
      <c r="F7" s="142"/>
      <c r="G7" s="142"/>
      <c r="H7" s="142"/>
      <c r="L7" s="21"/>
    </row>
    <row r="8" s="2" customFormat="1" ht="12" customHeight="1">
      <c r="A8" s="39"/>
      <c r="B8" s="45"/>
      <c r="C8" s="39"/>
      <c r="D8" s="142" t="s">
        <v>126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4" t="s">
        <v>1819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2" t="s">
        <v>18</v>
      </c>
      <c r="E11" s="39"/>
      <c r="F11" s="145" t="s">
        <v>1</v>
      </c>
      <c r="G11" s="39"/>
      <c r="H11" s="39"/>
      <c r="I11" s="142" t="s">
        <v>19</v>
      </c>
      <c r="J11" s="145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2" t="s">
        <v>20</v>
      </c>
      <c r="E12" s="39"/>
      <c r="F12" s="145" t="s">
        <v>21</v>
      </c>
      <c r="G12" s="39"/>
      <c r="H12" s="39"/>
      <c r="I12" s="142" t="s">
        <v>22</v>
      </c>
      <c r="J12" s="146" t="str">
        <f>'Rekapitulace stavby'!AN8</f>
        <v>25. 8. 2023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2" t="s">
        <v>24</v>
      </c>
      <c r="E14" s="39"/>
      <c r="F14" s="39"/>
      <c r="G14" s="39"/>
      <c r="H14" s="39"/>
      <c r="I14" s="142" t="s">
        <v>25</v>
      </c>
      <c r="J14" s="145" t="s">
        <v>26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5" t="s">
        <v>27</v>
      </c>
      <c r="F15" s="39"/>
      <c r="G15" s="39"/>
      <c r="H15" s="39"/>
      <c r="I15" s="142" t="s">
        <v>28</v>
      </c>
      <c r="J15" s="145" t="s">
        <v>29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2" t="s">
        <v>30</v>
      </c>
      <c r="E17" s="39"/>
      <c r="F17" s="39"/>
      <c r="G17" s="39"/>
      <c r="H17" s="39"/>
      <c r="I17" s="142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5"/>
      <c r="G18" s="145"/>
      <c r="H18" s="145"/>
      <c r="I18" s="142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2" t="s">
        <v>32</v>
      </c>
      <c r="E20" s="39"/>
      <c r="F20" s="39"/>
      <c r="G20" s="39"/>
      <c r="H20" s="39"/>
      <c r="I20" s="142" t="s">
        <v>25</v>
      </c>
      <c r="J20" s="145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5" t="str">
        <f>IF('Rekapitulace stavby'!E17="","",'Rekapitulace stavby'!E17)</f>
        <v xml:space="preserve"> </v>
      </c>
      <c r="F21" s="39"/>
      <c r="G21" s="39"/>
      <c r="H21" s="39"/>
      <c r="I21" s="142" t="s">
        <v>28</v>
      </c>
      <c r="J21" s="145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2" t="s">
        <v>34</v>
      </c>
      <c r="E23" s="39"/>
      <c r="F23" s="39"/>
      <c r="G23" s="39"/>
      <c r="H23" s="39"/>
      <c r="I23" s="142" t="s">
        <v>25</v>
      </c>
      <c r="J23" s="145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5" t="str">
        <f>IF('Rekapitulace stavby'!E20="","",'Rekapitulace stavby'!E20)</f>
        <v xml:space="preserve"> </v>
      </c>
      <c r="F24" s="39"/>
      <c r="G24" s="39"/>
      <c r="H24" s="39"/>
      <c r="I24" s="142" t="s">
        <v>28</v>
      </c>
      <c r="J24" s="145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2" t="s">
        <v>35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7"/>
      <c r="B27" s="148"/>
      <c r="C27" s="147"/>
      <c r="D27" s="147"/>
      <c r="E27" s="149" t="s">
        <v>1</v>
      </c>
      <c r="F27" s="149"/>
      <c r="G27" s="149"/>
      <c r="H27" s="149"/>
      <c r="I27" s="147"/>
      <c r="J27" s="147"/>
      <c r="K27" s="147"/>
      <c r="L27" s="150"/>
      <c r="S27" s="147"/>
      <c r="T27" s="147"/>
      <c r="U27" s="147"/>
      <c r="V27" s="147"/>
      <c r="W27" s="147"/>
      <c r="X27" s="147"/>
      <c r="Y27" s="147"/>
      <c r="Z27" s="147"/>
      <c r="AA27" s="147"/>
      <c r="AB27" s="147"/>
      <c r="AC27" s="147"/>
      <c r="AD27" s="147"/>
      <c r="AE27" s="147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1"/>
      <c r="E29" s="151"/>
      <c r="F29" s="151"/>
      <c r="G29" s="151"/>
      <c r="H29" s="151"/>
      <c r="I29" s="151"/>
      <c r="J29" s="151"/>
      <c r="K29" s="151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2" t="s">
        <v>37</v>
      </c>
      <c r="E30" s="39"/>
      <c r="F30" s="39"/>
      <c r="G30" s="39"/>
      <c r="H30" s="39"/>
      <c r="I30" s="39"/>
      <c r="J30" s="153">
        <f>ROUND(J120,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1"/>
      <c r="E31" s="151"/>
      <c r="F31" s="151"/>
      <c r="G31" s="151"/>
      <c r="H31" s="151"/>
      <c r="I31" s="151"/>
      <c r="J31" s="151"/>
      <c r="K31" s="151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4" t="s">
        <v>39</v>
      </c>
      <c r="G32" s="39"/>
      <c r="H32" s="39"/>
      <c r="I32" s="154" t="s">
        <v>38</v>
      </c>
      <c r="J32" s="154" t="s">
        <v>40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5" t="s">
        <v>41</v>
      </c>
      <c r="E33" s="142" t="s">
        <v>42</v>
      </c>
      <c r="F33" s="156">
        <f>ROUND((SUM(BE120:BE135)),  2)</f>
        <v>0</v>
      </c>
      <c r="G33" s="39"/>
      <c r="H33" s="39"/>
      <c r="I33" s="157">
        <v>0.20999999999999999</v>
      </c>
      <c r="J33" s="156">
        <f>ROUND(((SUM(BE120:BE135))*I33),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2" t="s">
        <v>43</v>
      </c>
      <c r="F34" s="156">
        <f>ROUND((SUM(BF120:BF135)),  2)</f>
        <v>0</v>
      </c>
      <c r="G34" s="39"/>
      <c r="H34" s="39"/>
      <c r="I34" s="157">
        <v>0.14999999999999999</v>
      </c>
      <c r="J34" s="156">
        <f>ROUND(((SUM(BF120:BF135))*I34),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2" t="s">
        <v>44</v>
      </c>
      <c r="F35" s="156">
        <f>ROUND((SUM(BG120:BG135)),  2)</f>
        <v>0</v>
      </c>
      <c r="G35" s="39"/>
      <c r="H35" s="39"/>
      <c r="I35" s="157">
        <v>0.20999999999999999</v>
      </c>
      <c r="J35" s="156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2" t="s">
        <v>45</v>
      </c>
      <c r="F36" s="156">
        <f>ROUND((SUM(BH120:BH135)),  2)</f>
        <v>0</v>
      </c>
      <c r="G36" s="39"/>
      <c r="H36" s="39"/>
      <c r="I36" s="157">
        <v>0.14999999999999999</v>
      </c>
      <c r="J36" s="156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2" t="s">
        <v>46</v>
      </c>
      <c r="F37" s="156">
        <f>ROUND((SUM(BI120:BI135)),  2)</f>
        <v>0</v>
      </c>
      <c r="G37" s="39"/>
      <c r="H37" s="39"/>
      <c r="I37" s="157">
        <v>0</v>
      </c>
      <c r="J37" s="156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8"/>
      <c r="D39" s="159" t="s">
        <v>47</v>
      </c>
      <c r="E39" s="160"/>
      <c r="F39" s="160"/>
      <c r="G39" s="161" t="s">
        <v>48</v>
      </c>
      <c r="H39" s="162" t="s">
        <v>49</v>
      </c>
      <c r="I39" s="160"/>
      <c r="J39" s="163">
        <f>SUM(J30:J37)</f>
        <v>0</v>
      </c>
      <c r="K39" s="164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5" t="s">
        <v>50</v>
      </c>
      <c r="E50" s="166"/>
      <c r="F50" s="166"/>
      <c r="G50" s="165" t="s">
        <v>51</v>
      </c>
      <c r="H50" s="166"/>
      <c r="I50" s="166"/>
      <c r="J50" s="166"/>
      <c r="K50" s="166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7" t="s">
        <v>52</v>
      </c>
      <c r="E61" s="168"/>
      <c r="F61" s="169" t="s">
        <v>53</v>
      </c>
      <c r="G61" s="167" t="s">
        <v>52</v>
      </c>
      <c r="H61" s="168"/>
      <c r="I61" s="168"/>
      <c r="J61" s="170" t="s">
        <v>53</v>
      </c>
      <c r="K61" s="168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5" t="s">
        <v>54</v>
      </c>
      <c r="E65" s="171"/>
      <c r="F65" s="171"/>
      <c r="G65" s="165" t="s">
        <v>55</v>
      </c>
      <c r="H65" s="171"/>
      <c r="I65" s="171"/>
      <c r="J65" s="171"/>
      <c r="K65" s="171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7" t="s">
        <v>52</v>
      </c>
      <c r="E76" s="168"/>
      <c r="F76" s="169" t="s">
        <v>53</v>
      </c>
      <c r="G76" s="167" t="s">
        <v>52</v>
      </c>
      <c r="H76" s="168"/>
      <c r="I76" s="168"/>
      <c r="J76" s="170" t="s">
        <v>53</v>
      </c>
      <c r="K76" s="168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2"/>
      <c r="C77" s="173"/>
      <c r="D77" s="173"/>
      <c r="E77" s="173"/>
      <c r="F77" s="173"/>
      <c r="G77" s="173"/>
      <c r="H77" s="173"/>
      <c r="I77" s="173"/>
      <c r="J77" s="173"/>
      <c r="K77" s="173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4"/>
      <c r="C81" s="175"/>
      <c r="D81" s="175"/>
      <c r="E81" s="175"/>
      <c r="F81" s="175"/>
      <c r="G81" s="175"/>
      <c r="H81" s="175"/>
      <c r="I81" s="175"/>
      <c r="J81" s="175"/>
      <c r="K81" s="175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161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6" t="str">
        <f>E7</f>
        <v>Brno Kounicova ADM-oprava kanceláří 2NP (SMT+ST Brno)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126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07 - VRN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33" t="s">
        <v>22</v>
      </c>
      <c r="J89" s="80" t="str">
        <f>IF(J12="","",J12)</f>
        <v>25. 8. 2023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Správa železnic, státní organizace</v>
      </c>
      <c r="G91" s="41"/>
      <c r="H91" s="41"/>
      <c r="I91" s="33" t="s">
        <v>32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33" t="s">
        <v>34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7" t="s">
        <v>162</v>
      </c>
      <c r="D94" s="178"/>
      <c r="E94" s="178"/>
      <c r="F94" s="178"/>
      <c r="G94" s="178"/>
      <c r="H94" s="178"/>
      <c r="I94" s="178"/>
      <c r="J94" s="179" t="s">
        <v>163</v>
      </c>
      <c r="K94" s="178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0" t="s">
        <v>164</v>
      </c>
      <c r="D96" s="41"/>
      <c r="E96" s="41"/>
      <c r="F96" s="41"/>
      <c r="G96" s="41"/>
      <c r="H96" s="41"/>
      <c r="I96" s="41"/>
      <c r="J96" s="111">
        <f>J120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165</v>
      </c>
    </row>
    <row r="97" s="9" customFormat="1" ht="24.96" customHeight="1">
      <c r="A97" s="9"/>
      <c r="B97" s="181"/>
      <c r="C97" s="182"/>
      <c r="D97" s="183" t="s">
        <v>1820</v>
      </c>
      <c r="E97" s="184"/>
      <c r="F97" s="184"/>
      <c r="G97" s="184"/>
      <c r="H97" s="184"/>
      <c r="I97" s="184"/>
      <c r="J97" s="185">
        <f>J121</f>
        <v>0</v>
      </c>
      <c r="K97" s="182"/>
      <c r="L97" s="18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7"/>
      <c r="C98" s="188"/>
      <c r="D98" s="189" t="s">
        <v>1821</v>
      </c>
      <c r="E98" s="190"/>
      <c r="F98" s="190"/>
      <c r="G98" s="190"/>
      <c r="H98" s="190"/>
      <c r="I98" s="190"/>
      <c r="J98" s="191">
        <f>J122</f>
        <v>0</v>
      </c>
      <c r="K98" s="188"/>
      <c r="L98" s="192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7"/>
      <c r="C99" s="188"/>
      <c r="D99" s="189" t="s">
        <v>1822</v>
      </c>
      <c r="E99" s="190"/>
      <c r="F99" s="190"/>
      <c r="G99" s="190"/>
      <c r="H99" s="190"/>
      <c r="I99" s="190"/>
      <c r="J99" s="191">
        <f>J126</f>
        <v>0</v>
      </c>
      <c r="K99" s="188"/>
      <c r="L99" s="192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7"/>
      <c r="C100" s="188"/>
      <c r="D100" s="189" t="s">
        <v>1823</v>
      </c>
      <c r="E100" s="190"/>
      <c r="F100" s="190"/>
      <c r="G100" s="190"/>
      <c r="H100" s="190"/>
      <c r="I100" s="190"/>
      <c r="J100" s="191">
        <f>J131</f>
        <v>0</v>
      </c>
      <c r="K100" s="188"/>
      <c r="L100" s="192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9"/>
      <c r="B101" s="40"/>
      <c r="C101" s="41"/>
      <c r="D101" s="41"/>
      <c r="E101" s="41"/>
      <c r="F101" s="41"/>
      <c r="G101" s="41"/>
      <c r="H101" s="41"/>
      <c r="I101" s="41"/>
      <c r="J101" s="41"/>
      <c r="K101" s="41"/>
      <c r="L101" s="64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</row>
    <row r="102" s="2" customFormat="1" ht="6.96" customHeight="1">
      <c r="A102" s="39"/>
      <c r="B102" s="67"/>
      <c r="C102" s="68"/>
      <c r="D102" s="68"/>
      <c r="E102" s="68"/>
      <c r="F102" s="68"/>
      <c r="G102" s="68"/>
      <c r="H102" s="68"/>
      <c r="I102" s="68"/>
      <c r="J102" s="68"/>
      <c r="K102" s="68"/>
      <c r="L102" s="64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  <row r="106" s="2" customFormat="1" ht="6.96" customHeight="1">
      <c r="A106" s="39"/>
      <c r="B106" s="69"/>
      <c r="C106" s="70"/>
      <c r="D106" s="70"/>
      <c r="E106" s="70"/>
      <c r="F106" s="70"/>
      <c r="G106" s="70"/>
      <c r="H106" s="70"/>
      <c r="I106" s="70"/>
      <c r="J106" s="70"/>
      <c r="K106" s="70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24.96" customHeight="1">
      <c r="A107" s="39"/>
      <c r="B107" s="40"/>
      <c r="C107" s="24" t="s">
        <v>184</v>
      </c>
      <c r="D107" s="41"/>
      <c r="E107" s="41"/>
      <c r="F107" s="41"/>
      <c r="G107" s="41"/>
      <c r="H107" s="41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6.96" customHeight="1">
      <c r="A108" s="39"/>
      <c r="B108" s="40"/>
      <c r="C108" s="41"/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2" customHeight="1">
      <c r="A109" s="39"/>
      <c r="B109" s="40"/>
      <c r="C109" s="33" t="s">
        <v>16</v>
      </c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6.5" customHeight="1">
      <c r="A110" s="39"/>
      <c r="B110" s="40"/>
      <c r="C110" s="41"/>
      <c r="D110" s="41"/>
      <c r="E110" s="176" t="str">
        <f>E7</f>
        <v>Brno Kounicova ADM-oprava kanceláří 2NP (SMT+ST Brno)</v>
      </c>
      <c r="F110" s="33"/>
      <c r="G110" s="33"/>
      <c r="H110" s="33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3" t="s">
        <v>126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6.5" customHeight="1">
      <c r="A112" s="39"/>
      <c r="B112" s="40"/>
      <c r="C112" s="41"/>
      <c r="D112" s="41"/>
      <c r="E112" s="77" t="str">
        <f>E9</f>
        <v>07 - VRN</v>
      </c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6.96" customHeight="1">
      <c r="A113" s="39"/>
      <c r="B113" s="40"/>
      <c r="C113" s="41"/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3" t="s">
        <v>20</v>
      </c>
      <c r="D114" s="41"/>
      <c r="E114" s="41"/>
      <c r="F114" s="28" t="str">
        <f>F12</f>
        <v xml:space="preserve"> </v>
      </c>
      <c r="G114" s="41"/>
      <c r="H114" s="41"/>
      <c r="I114" s="33" t="s">
        <v>22</v>
      </c>
      <c r="J114" s="80" t="str">
        <f>IF(J12="","",J12)</f>
        <v>25. 8. 2023</v>
      </c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5.15" customHeight="1">
      <c r="A116" s="39"/>
      <c r="B116" s="40"/>
      <c r="C116" s="33" t="s">
        <v>24</v>
      </c>
      <c r="D116" s="41"/>
      <c r="E116" s="41"/>
      <c r="F116" s="28" t="str">
        <f>E15</f>
        <v>Správa železnic, státní organizace</v>
      </c>
      <c r="G116" s="41"/>
      <c r="H116" s="41"/>
      <c r="I116" s="33" t="s">
        <v>32</v>
      </c>
      <c r="J116" s="37" t="str">
        <f>E21</f>
        <v xml:space="preserve"> </v>
      </c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5.15" customHeight="1">
      <c r="A117" s="39"/>
      <c r="B117" s="40"/>
      <c r="C117" s="33" t="s">
        <v>30</v>
      </c>
      <c r="D117" s="41"/>
      <c r="E117" s="41"/>
      <c r="F117" s="28" t="str">
        <f>IF(E18="","",E18)</f>
        <v>Vyplň údaj</v>
      </c>
      <c r="G117" s="41"/>
      <c r="H117" s="41"/>
      <c r="I117" s="33" t="s">
        <v>34</v>
      </c>
      <c r="J117" s="37" t="str">
        <f>E24</f>
        <v xml:space="preserve"> 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0.32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11" customFormat="1" ht="29.28" customHeight="1">
      <c r="A119" s="193"/>
      <c r="B119" s="194"/>
      <c r="C119" s="195" t="s">
        <v>185</v>
      </c>
      <c r="D119" s="196" t="s">
        <v>62</v>
      </c>
      <c r="E119" s="196" t="s">
        <v>58</v>
      </c>
      <c r="F119" s="196" t="s">
        <v>59</v>
      </c>
      <c r="G119" s="196" t="s">
        <v>186</v>
      </c>
      <c r="H119" s="196" t="s">
        <v>187</v>
      </c>
      <c r="I119" s="196" t="s">
        <v>188</v>
      </c>
      <c r="J119" s="196" t="s">
        <v>163</v>
      </c>
      <c r="K119" s="197" t="s">
        <v>189</v>
      </c>
      <c r="L119" s="198"/>
      <c r="M119" s="101" t="s">
        <v>1</v>
      </c>
      <c r="N119" s="102" t="s">
        <v>41</v>
      </c>
      <c r="O119" s="102" t="s">
        <v>190</v>
      </c>
      <c r="P119" s="102" t="s">
        <v>191</v>
      </c>
      <c r="Q119" s="102" t="s">
        <v>192</v>
      </c>
      <c r="R119" s="102" t="s">
        <v>193</v>
      </c>
      <c r="S119" s="102" t="s">
        <v>194</v>
      </c>
      <c r="T119" s="103" t="s">
        <v>195</v>
      </c>
      <c r="U119" s="193"/>
      <c r="V119" s="193"/>
      <c r="W119" s="193"/>
      <c r="X119" s="193"/>
      <c r="Y119" s="193"/>
      <c r="Z119" s="193"/>
      <c r="AA119" s="193"/>
      <c r="AB119" s="193"/>
      <c r="AC119" s="193"/>
      <c r="AD119" s="193"/>
      <c r="AE119" s="193"/>
    </row>
    <row r="120" s="2" customFormat="1" ht="22.8" customHeight="1">
      <c r="A120" s="39"/>
      <c r="B120" s="40"/>
      <c r="C120" s="108" t="s">
        <v>196</v>
      </c>
      <c r="D120" s="41"/>
      <c r="E120" s="41"/>
      <c r="F120" s="41"/>
      <c r="G120" s="41"/>
      <c r="H120" s="41"/>
      <c r="I120" s="41"/>
      <c r="J120" s="199">
        <f>BK120</f>
        <v>0</v>
      </c>
      <c r="K120" s="41"/>
      <c r="L120" s="45"/>
      <c r="M120" s="104"/>
      <c r="N120" s="200"/>
      <c r="O120" s="105"/>
      <c r="P120" s="201">
        <f>P121</f>
        <v>0</v>
      </c>
      <c r="Q120" s="105"/>
      <c r="R120" s="201">
        <f>R121</f>
        <v>0</v>
      </c>
      <c r="S120" s="105"/>
      <c r="T120" s="202">
        <f>T121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76</v>
      </c>
      <c r="AU120" s="18" t="s">
        <v>165</v>
      </c>
      <c r="BK120" s="203">
        <f>BK121</f>
        <v>0</v>
      </c>
    </row>
    <row r="121" s="12" customFormat="1" ht="25.92" customHeight="1">
      <c r="A121" s="12"/>
      <c r="B121" s="204"/>
      <c r="C121" s="205"/>
      <c r="D121" s="206" t="s">
        <v>76</v>
      </c>
      <c r="E121" s="207" t="s">
        <v>104</v>
      </c>
      <c r="F121" s="207" t="s">
        <v>1824</v>
      </c>
      <c r="G121" s="205"/>
      <c r="H121" s="205"/>
      <c r="I121" s="208"/>
      <c r="J121" s="209">
        <f>BK121</f>
        <v>0</v>
      </c>
      <c r="K121" s="205"/>
      <c r="L121" s="210"/>
      <c r="M121" s="211"/>
      <c r="N121" s="212"/>
      <c r="O121" s="212"/>
      <c r="P121" s="213">
        <f>P122+P126+P131</f>
        <v>0</v>
      </c>
      <c r="Q121" s="212"/>
      <c r="R121" s="213">
        <f>R122+R126+R131</f>
        <v>0</v>
      </c>
      <c r="S121" s="212"/>
      <c r="T121" s="214">
        <f>T122+T126+T131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5" t="s">
        <v>239</v>
      </c>
      <c r="AT121" s="216" t="s">
        <v>76</v>
      </c>
      <c r="AU121" s="216" t="s">
        <v>77</v>
      </c>
      <c r="AY121" s="215" t="s">
        <v>199</v>
      </c>
      <c r="BK121" s="217">
        <f>BK122+BK126+BK131</f>
        <v>0</v>
      </c>
    </row>
    <row r="122" s="12" customFormat="1" ht="22.8" customHeight="1">
      <c r="A122" s="12"/>
      <c r="B122" s="204"/>
      <c r="C122" s="205"/>
      <c r="D122" s="206" t="s">
        <v>76</v>
      </c>
      <c r="E122" s="218" t="s">
        <v>1825</v>
      </c>
      <c r="F122" s="218" t="s">
        <v>1826</v>
      </c>
      <c r="G122" s="205"/>
      <c r="H122" s="205"/>
      <c r="I122" s="208"/>
      <c r="J122" s="219">
        <f>BK122</f>
        <v>0</v>
      </c>
      <c r="K122" s="205"/>
      <c r="L122" s="210"/>
      <c r="M122" s="211"/>
      <c r="N122" s="212"/>
      <c r="O122" s="212"/>
      <c r="P122" s="213">
        <f>SUM(P123:P125)</f>
        <v>0</v>
      </c>
      <c r="Q122" s="212"/>
      <c r="R122" s="213">
        <f>SUM(R123:R125)</f>
        <v>0</v>
      </c>
      <c r="S122" s="212"/>
      <c r="T122" s="214">
        <f>SUM(T123:T125)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5" t="s">
        <v>239</v>
      </c>
      <c r="AT122" s="216" t="s">
        <v>76</v>
      </c>
      <c r="AU122" s="216" t="s">
        <v>85</v>
      </c>
      <c r="AY122" s="215" t="s">
        <v>199</v>
      </c>
      <c r="BK122" s="217">
        <f>SUM(BK123:BK125)</f>
        <v>0</v>
      </c>
    </row>
    <row r="123" s="2" customFormat="1" ht="16.5" customHeight="1">
      <c r="A123" s="39"/>
      <c r="B123" s="40"/>
      <c r="C123" s="220" t="s">
        <v>85</v>
      </c>
      <c r="D123" s="220" t="s">
        <v>202</v>
      </c>
      <c r="E123" s="221" t="s">
        <v>1827</v>
      </c>
      <c r="F123" s="222" t="s">
        <v>1826</v>
      </c>
      <c r="G123" s="223" t="s">
        <v>393</v>
      </c>
      <c r="H123" s="224">
        <v>1</v>
      </c>
      <c r="I123" s="225"/>
      <c r="J123" s="226">
        <f>ROUND(I123*H123,2)</f>
        <v>0</v>
      </c>
      <c r="K123" s="222" t="s">
        <v>206</v>
      </c>
      <c r="L123" s="45"/>
      <c r="M123" s="227" t="s">
        <v>1</v>
      </c>
      <c r="N123" s="228" t="s">
        <v>42</v>
      </c>
      <c r="O123" s="92"/>
      <c r="P123" s="229">
        <f>O123*H123</f>
        <v>0</v>
      </c>
      <c r="Q123" s="229">
        <v>0</v>
      </c>
      <c r="R123" s="229">
        <f>Q123*H123</f>
        <v>0</v>
      </c>
      <c r="S123" s="229">
        <v>0</v>
      </c>
      <c r="T123" s="230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31" t="s">
        <v>1828</v>
      </c>
      <c r="AT123" s="231" t="s">
        <v>202</v>
      </c>
      <c r="AU123" s="231" t="s">
        <v>87</v>
      </c>
      <c r="AY123" s="18" t="s">
        <v>199</v>
      </c>
      <c r="BE123" s="232">
        <f>IF(N123="základní",J123,0)</f>
        <v>0</v>
      </c>
      <c r="BF123" s="232">
        <f>IF(N123="snížená",J123,0)</f>
        <v>0</v>
      </c>
      <c r="BG123" s="232">
        <f>IF(N123="zákl. přenesená",J123,0)</f>
        <v>0</v>
      </c>
      <c r="BH123" s="232">
        <f>IF(N123="sníž. přenesená",J123,0)</f>
        <v>0</v>
      </c>
      <c r="BI123" s="232">
        <f>IF(N123="nulová",J123,0)</f>
        <v>0</v>
      </c>
      <c r="BJ123" s="18" t="s">
        <v>85</v>
      </c>
      <c r="BK123" s="232">
        <f>ROUND(I123*H123,2)</f>
        <v>0</v>
      </c>
      <c r="BL123" s="18" t="s">
        <v>1828</v>
      </c>
      <c r="BM123" s="231" t="s">
        <v>1829</v>
      </c>
    </row>
    <row r="124" s="13" customFormat="1">
      <c r="A124" s="13"/>
      <c r="B124" s="233"/>
      <c r="C124" s="234"/>
      <c r="D124" s="235" t="s">
        <v>209</v>
      </c>
      <c r="E124" s="236" t="s">
        <v>1</v>
      </c>
      <c r="F124" s="237" t="s">
        <v>1830</v>
      </c>
      <c r="G124" s="234"/>
      <c r="H124" s="236" t="s">
        <v>1</v>
      </c>
      <c r="I124" s="238"/>
      <c r="J124" s="234"/>
      <c r="K124" s="234"/>
      <c r="L124" s="239"/>
      <c r="M124" s="240"/>
      <c r="N124" s="241"/>
      <c r="O124" s="241"/>
      <c r="P124" s="241"/>
      <c r="Q124" s="241"/>
      <c r="R124" s="241"/>
      <c r="S124" s="241"/>
      <c r="T124" s="242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3" t="s">
        <v>209</v>
      </c>
      <c r="AU124" s="243" t="s">
        <v>87</v>
      </c>
      <c r="AV124" s="13" t="s">
        <v>85</v>
      </c>
      <c r="AW124" s="13" t="s">
        <v>33</v>
      </c>
      <c r="AX124" s="13" t="s">
        <v>77</v>
      </c>
      <c r="AY124" s="243" t="s">
        <v>199</v>
      </c>
    </row>
    <row r="125" s="14" customFormat="1">
      <c r="A125" s="14"/>
      <c r="B125" s="244"/>
      <c r="C125" s="245"/>
      <c r="D125" s="235" t="s">
        <v>209</v>
      </c>
      <c r="E125" s="246" t="s">
        <v>1</v>
      </c>
      <c r="F125" s="247" t="s">
        <v>85</v>
      </c>
      <c r="G125" s="245"/>
      <c r="H125" s="248">
        <v>1</v>
      </c>
      <c r="I125" s="249"/>
      <c r="J125" s="245"/>
      <c r="K125" s="245"/>
      <c r="L125" s="250"/>
      <c r="M125" s="251"/>
      <c r="N125" s="252"/>
      <c r="O125" s="252"/>
      <c r="P125" s="252"/>
      <c r="Q125" s="252"/>
      <c r="R125" s="252"/>
      <c r="S125" s="252"/>
      <c r="T125" s="253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54" t="s">
        <v>209</v>
      </c>
      <c r="AU125" s="254" t="s">
        <v>87</v>
      </c>
      <c r="AV125" s="14" t="s">
        <v>87</v>
      </c>
      <c r="AW125" s="14" t="s">
        <v>33</v>
      </c>
      <c r="AX125" s="14" t="s">
        <v>85</v>
      </c>
      <c r="AY125" s="254" t="s">
        <v>199</v>
      </c>
    </row>
    <row r="126" s="12" customFormat="1" ht="22.8" customHeight="1">
      <c r="A126" s="12"/>
      <c r="B126" s="204"/>
      <c r="C126" s="205"/>
      <c r="D126" s="206" t="s">
        <v>76</v>
      </c>
      <c r="E126" s="218" t="s">
        <v>1831</v>
      </c>
      <c r="F126" s="218" t="s">
        <v>1832</v>
      </c>
      <c r="G126" s="205"/>
      <c r="H126" s="205"/>
      <c r="I126" s="208"/>
      <c r="J126" s="219">
        <f>BK126</f>
        <v>0</v>
      </c>
      <c r="K126" s="205"/>
      <c r="L126" s="210"/>
      <c r="M126" s="211"/>
      <c r="N126" s="212"/>
      <c r="O126" s="212"/>
      <c r="P126" s="213">
        <f>SUM(P127:P130)</f>
        <v>0</v>
      </c>
      <c r="Q126" s="212"/>
      <c r="R126" s="213">
        <f>SUM(R127:R130)</f>
        <v>0</v>
      </c>
      <c r="S126" s="212"/>
      <c r="T126" s="214">
        <f>SUM(T127:T130)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5" t="s">
        <v>239</v>
      </c>
      <c r="AT126" s="216" t="s">
        <v>76</v>
      </c>
      <c r="AU126" s="216" t="s">
        <v>85</v>
      </c>
      <c r="AY126" s="215" t="s">
        <v>199</v>
      </c>
      <c r="BK126" s="217">
        <f>SUM(BK127:BK130)</f>
        <v>0</v>
      </c>
    </row>
    <row r="127" s="2" customFormat="1" ht="16.5" customHeight="1">
      <c r="A127" s="39"/>
      <c r="B127" s="40"/>
      <c r="C127" s="220" t="s">
        <v>109</v>
      </c>
      <c r="D127" s="220" t="s">
        <v>202</v>
      </c>
      <c r="E127" s="221" t="s">
        <v>1833</v>
      </c>
      <c r="F127" s="222" t="s">
        <v>1834</v>
      </c>
      <c r="G127" s="223" t="s">
        <v>393</v>
      </c>
      <c r="H127" s="224">
        <v>1</v>
      </c>
      <c r="I127" s="225"/>
      <c r="J127" s="226">
        <f>ROUND(I127*H127,2)</f>
        <v>0</v>
      </c>
      <c r="K127" s="222" t="s">
        <v>206</v>
      </c>
      <c r="L127" s="45"/>
      <c r="M127" s="227" t="s">
        <v>1</v>
      </c>
      <c r="N127" s="228" t="s">
        <v>42</v>
      </c>
      <c r="O127" s="92"/>
      <c r="P127" s="229">
        <f>O127*H127</f>
        <v>0</v>
      </c>
      <c r="Q127" s="229">
        <v>0</v>
      </c>
      <c r="R127" s="229">
        <f>Q127*H127</f>
        <v>0</v>
      </c>
      <c r="S127" s="229">
        <v>0</v>
      </c>
      <c r="T127" s="230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31" t="s">
        <v>1828</v>
      </c>
      <c r="AT127" s="231" t="s">
        <v>202</v>
      </c>
      <c r="AU127" s="231" t="s">
        <v>87</v>
      </c>
      <c r="AY127" s="18" t="s">
        <v>199</v>
      </c>
      <c r="BE127" s="232">
        <f>IF(N127="základní",J127,0)</f>
        <v>0</v>
      </c>
      <c r="BF127" s="232">
        <f>IF(N127="snížená",J127,0)</f>
        <v>0</v>
      </c>
      <c r="BG127" s="232">
        <f>IF(N127="zákl. přenesená",J127,0)</f>
        <v>0</v>
      </c>
      <c r="BH127" s="232">
        <f>IF(N127="sníž. přenesená",J127,0)</f>
        <v>0</v>
      </c>
      <c r="BI127" s="232">
        <f>IF(N127="nulová",J127,0)</f>
        <v>0</v>
      </c>
      <c r="BJ127" s="18" t="s">
        <v>85</v>
      </c>
      <c r="BK127" s="232">
        <f>ROUND(I127*H127,2)</f>
        <v>0</v>
      </c>
      <c r="BL127" s="18" t="s">
        <v>1828</v>
      </c>
      <c r="BM127" s="231" t="s">
        <v>1835</v>
      </c>
    </row>
    <row r="128" s="13" customFormat="1">
      <c r="A128" s="13"/>
      <c r="B128" s="233"/>
      <c r="C128" s="234"/>
      <c r="D128" s="235" t="s">
        <v>209</v>
      </c>
      <c r="E128" s="236" t="s">
        <v>1</v>
      </c>
      <c r="F128" s="237" t="s">
        <v>1836</v>
      </c>
      <c r="G128" s="234"/>
      <c r="H128" s="236" t="s">
        <v>1</v>
      </c>
      <c r="I128" s="238"/>
      <c r="J128" s="234"/>
      <c r="K128" s="234"/>
      <c r="L128" s="239"/>
      <c r="M128" s="240"/>
      <c r="N128" s="241"/>
      <c r="O128" s="241"/>
      <c r="P128" s="241"/>
      <c r="Q128" s="241"/>
      <c r="R128" s="241"/>
      <c r="S128" s="241"/>
      <c r="T128" s="242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3" t="s">
        <v>209</v>
      </c>
      <c r="AU128" s="243" t="s">
        <v>87</v>
      </c>
      <c r="AV128" s="13" t="s">
        <v>85</v>
      </c>
      <c r="AW128" s="13" t="s">
        <v>33</v>
      </c>
      <c r="AX128" s="13" t="s">
        <v>77</v>
      </c>
      <c r="AY128" s="243" t="s">
        <v>199</v>
      </c>
    </row>
    <row r="129" s="13" customFormat="1">
      <c r="A129" s="13"/>
      <c r="B129" s="233"/>
      <c r="C129" s="234"/>
      <c r="D129" s="235" t="s">
        <v>209</v>
      </c>
      <c r="E129" s="236" t="s">
        <v>1</v>
      </c>
      <c r="F129" s="237" t="s">
        <v>1837</v>
      </c>
      <c r="G129" s="234"/>
      <c r="H129" s="236" t="s">
        <v>1</v>
      </c>
      <c r="I129" s="238"/>
      <c r="J129" s="234"/>
      <c r="K129" s="234"/>
      <c r="L129" s="239"/>
      <c r="M129" s="240"/>
      <c r="N129" s="241"/>
      <c r="O129" s="241"/>
      <c r="P129" s="241"/>
      <c r="Q129" s="241"/>
      <c r="R129" s="241"/>
      <c r="S129" s="241"/>
      <c r="T129" s="242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3" t="s">
        <v>209</v>
      </c>
      <c r="AU129" s="243" t="s">
        <v>87</v>
      </c>
      <c r="AV129" s="13" t="s">
        <v>85</v>
      </c>
      <c r="AW129" s="13" t="s">
        <v>33</v>
      </c>
      <c r="AX129" s="13" t="s">
        <v>77</v>
      </c>
      <c r="AY129" s="243" t="s">
        <v>199</v>
      </c>
    </row>
    <row r="130" s="14" customFormat="1">
      <c r="A130" s="14"/>
      <c r="B130" s="244"/>
      <c r="C130" s="245"/>
      <c r="D130" s="235" t="s">
        <v>209</v>
      </c>
      <c r="E130" s="246" t="s">
        <v>1</v>
      </c>
      <c r="F130" s="247" t="s">
        <v>85</v>
      </c>
      <c r="G130" s="245"/>
      <c r="H130" s="248">
        <v>1</v>
      </c>
      <c r="I130" s="249"/>
      <c r="J130" s="245"/>
      <c r="K130" s="245"/>
      <c r="L130" s="250"/>
      <c r="M130" s="251"/>
      <c r="N130" s="252"/>
      <c r="O130" s="252"/>
      <c r="P130" s="252"/>
      <c r="Q130" s="252"/>
      <c r="R130" s="252"/>
      <c r="S130" s="252"/>
      <c r="T130" s="253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4" t="s">
        <v>209</v>
      </c>
      <c r="AU130" s="254" t="s">
        <v>87</v>
      </c>
      <c r="AV130" s="14" t="s">
        <v>87</v>
      </c>
      <c r="AW130" s="14" t="s">
        <v>33</v>
      </c>
      <c r="AX130" s="14" t="s">
        <v>85</v>
      </c>
      <c r="AY130" s="254" t="s">
        <v>199</v>
      </c>
    </row>
    <row r="131" s="12" customFormat="1" ht="22.8" customHeight="1">
      <c r="A131" s="12"/>
      <c r="B131" s="204"/>
      <c r="C131" s="205"/>
      <c r="D131" s="206" t="s">
        <v>76</v>
      </c>
      <c r="E131" s="218" t="s">
        <v>1838</v>
      </c>
      <c r="F131" s="218" t="s">
        <v>1839</v>
      </c>
      <c r="G131" s="205"/>
      <c r="H131" s="205"/>
      <c r="I131" s="208"/>
      <c r="J131" s="219">
        <f>BK131</f>
        <v>0</v>
      </c>
      <c r="K131" s="205"/>
      <c r="L131" s="210"/>
      <c r="M131" s="211"/>
      <c r="N131" s="212"/>
      <c r="O131" s="212"/>
      <c r="P131" s="213">
        <f>SUM(P132:P135)</f>
        <v>0</v>
      </c>
      <c r="Q131" s="212"/>
      <c r="R131" s="213">
        <f>SUM(R132:R135)</f>
        <v>0</v>
      </c>
      <c r="S131" s="212"/>
      <c r="T131" s="214">
        <f>SUM(T132:T135)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15" t="s">
        <v>239</v>
      </c>
      <c r="AT131" s="216" t="s">
        <v>76</v>
      </c>
      <c r="AU131" s="216" t="s">
        <v>85</v>
      </c>
      <c r="AY131" s="215" t="s">
        <v>199</v>
      </c>
      <c r="BK131" s="217">
        <f>SUM(BK132:BK135)</f>
        <v>0</v>
      </c>
    </row>
    <row r="132" s="2" customFormat="1" ht="16.5" customHeight="1">
      <c r="A132" s="39"/>
      <c r="B132" s="40"/>
      <c r="C132" s="220" t="s">
        <v>87</v>
      </c>
      <c r="D132" s="220" t="s">
        <v>202</v>
      </c>
      <c r="E132" s="221" t="s">
        <v>1840</v>
      </c>
      <c r="F132" s="222" t="s">
        <v>1839</v>
      </c>
      <c r="G132" s="223" t="s">
        <v>393</v>
      </c>
      <c r="H132" s="224">
        <v>1</v>
      </c>
      <c r="I132" s="225"/>
      <c r="J132" s="226">
        <f>ROUND(I132*H132,2)</f>
        <v>0</v>
      </c>
      <c r="K132" s="222" t="s">
        <v>206</v>
      </c>
      <c r="L132" s="45"/>
      <c r="M132" s="227" t="s">
        <v>1</v>
      </c>
      <c r="N132" s="228" t="s">
        <v>42</v>
      </c>
      <c r="O132" s="92"/>
      <c r="P132" s="229">
        <f>O132*H132</f>
        <v>0</v>
      </c>
      <c r="Q132" s="229">
        <v>0</v>
      </c>
      <c r="R132" s="229">
        <f>Q132*H132</f>
        <v>0</v>
      </c>
      <c r="S132" s="229">
        <v>0</v>
      </c>
      <c r="T132" s="230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1" t="s">
        <v>1828</v>
      </c>
      <c r="AT132" s="231" t="s">
        <v>202</v>
      </c>
      <c r="AU132" s="231" t="s">
        <v>87</v>
      </c>
      <c r="AY132" s="18" t="s">
        <v>199</v>
      </c>
      <c r="BE132" s="232">
        <f>IF(N132="základní",J132,0)</f>
        <v>0</v>
      </c>
      <c r="BF132" s="232">
        <f>IF(N132="snížená",J132,0)</f>
        <v>0</v>
      </c>
      <c r="BG132" s="232">
        <f>IF(N132="zákl. přenesená",J132,0)</f>
        <v>0</v>
      </c>
      <c r="BH132" s="232">
        <f>IF(N132="sníž. přenesená",J132,0)</f>
        <v>0</v>
      </c>
      <c r="BI132" s="232">
        <f>IF(N132="nulová",J132,0)</f>
        <v>0</v>
      </c>
      <c r="BJ132" s="18" t="s">
        <v>85</v>
      </c>
      <c r="BK132" s="232">
        <f>ROUND(I132*H132,2)</f>
        <v>0</v>
      </c>
      <c r="BL132" s="18" t="s">
        <v>1828</v>
      </c>
      <c r="BM132" s="231" t="s">
        <v>1841</v>
      </c>
    </row>
    <row r="133" s="13" customFormat="1">
      <c r="A133" s="13"/>
      <c r="B133" s="233"/>
      <c r="C133" s="234"/>
      <c r="D133" s="235" t="s">
        <v>209</v>
      </c>
      <c r="E133" s="236" t="s">
        <v>1</v>
      </c>
      <c r="F133" s="237" t="s">
        <v>1842</v>
      </c>
      <c r="G133" s="234"/>
      <c r="H133" s="236" t="s">
        <v>1</v>
      </c>
      <c r="I133" s="238"/>
      <c r="J133" s="234"/>
      <c r="K133" s="234"/>
      <c r="L133" s="239"/>
      <c r="M133" s="240"/>
      <c r="N133" s="241"/>
      <c r="O133" s="241"/>
      <c r="P133" s="241"/>
      <c r="Q133" s="241"/>
      <c r="R133" s="241"/>
      <c r="S133" s="241"/>
      <c r="T133" s="242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3" t="s">
        <v>209</v>
      </c>
      <c r="AU133" s="243" t="s">
        <v>87</v>
      </c>
      <c r="AV133" s="13" t="s">
        <v>85</v>
      </c>
      <c r="AW133" s="13" t="s">
        <v>33</v>
      </c>
      <c r="AX133" s="13" t="s">
        <v>77</v>
      </c>
      <c r="AY133" s="243" t="s">
        <v>199</v>
      </c>
    </row>
    <row r="134" s="13" customFormat="1">
      <c r="A134" s="13"/>
      <c r="B134" s="233"/>
      <c r="C134" s="234"/>
      <c r="D134" s="235" t="s">
        <v>209</v>
      </c>
      <c r="E134" s="236" t="s">
        <v>1</v>
      </c>
      <c r="F134" s="237" t="s">
        <v>1843</v>
      </c>
      <c r="G134" s="234"/>
      <c r="H134" s="236" t="s">
        <v>1</v>
      </c>
      <c r="I134" s="238"/>
      <c r="J134" s="234"/>
      <c r="K134" s="234"/>
      <c r="L134" s="239"/>
      <c r="M134" s="240"/>
      <c r="N134" s="241"/>
      <c r="O134" s="241"/>
      <c r="P134" s="241"/>
      <c r="Q134" s="241"/>
      <c r="R134" s="241"/>
      <c r="S134" s="241"/>
      <c r="T134" s="242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3" t="s">
        <v>209</v>
      </c>
      <c r="AU134" s="243" t="s">
        <v>87</v>
      </c>
      <c r="AV134" s="13" t="s">
        <v>85</v>
      </c>
      <c r="AW134" s="13" t="s">
        <v>33</v>
      </c>
      <c r="AX134" s="13" t="s">
        <v>77</v>
      </c>
      <c r="AY134" s="243" t="s">
        <v>199</v>
      </c>
    </row>
    <row r="135" s="14" customFormat="1">
      <c r="A135" s="14"/>
      <c r="B135" s="244"/>
      <c r="C135" s="245"/>
      <c r="D135" s="235" t="s">
        <v>209</v>
      </c>
      <c r="E135" s="246" t="s">
        <v>1</v>
      </c>
      <c r="F135" s="247" t="s">
        <v>85</v>
      </c>
      <c r="G135" s="245"/>
      <c r="H135" s="248">
        <v>1</v>
      </c>
      <c r="I135" s="249"/>
      <c r="J135" s="245"/>
      <c r="K135" s="245"/>
      <c r="L135" s="250"/>
      <c r="M135" s="291"/>
      <c r="N135" s="292"/>
      <c r="O135" s="292"/>
      <c r="P135" s="292"/>
      <c r="Q135" s="292"/>
      <c r="R135" s="292"/>
      <c r="S135" s="292"/>
      <c r="T135" s="293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4" t="s">
        <v>209</v>
      </c>
      <c r="AU135" s="254" t="s">
        <v>87</v>
      </c>
      <c r="AV135" s="14" t="s">
        <v>87</v>
      </c>
      <c r="AW135" s="14" t="s">
        <v>33</v>
      </c>
      <c r="AX135" s="14" t="s">
        <v>85</v>
      </c>
      <c r="AY135" s="254" t="s">
        <v>199</v>
      </c>
    </row>
    <row r="136" s="2" customFormat="1" ht="6.96" customHeight="1">
      <c r="A136" s="39"/>
      <c r="B136" s="67"/>
      <c r="C136" s="68"/>
      <c r="D136" s="68"/>
      <c r="E136" s="68"/>
      <c r="F136" s="68"/>
      <c r="G136" s="68"/>
      <c r="H136" s="68"/>
      <c r="I136" s="68"/>
      <c r="J136" s="68"/>
      <c r="K136" s="68"/>
      <c r="L136" s="45"/>
      <c r="M136" s="39"/>
      <c r="O136" s="39"/>
      <c r="P136" s="39"/>
      <c r="Q136" s="39"/>
      <c r="R136" s="39"/>
      <c r="S136" s="39"/>
      <c r="T136" s="39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</row>
  </sheetData>
  <sheetProtection sheet="1" autoFilter="0" formatColumns="0" formatRows="0" objects="1" scenarios="1" spinCount="100000" saltValue="NNs2cPM60MFrzeldOamMfPRhLqaCrBtaGvm4kE06v9KtoFJ0l+n8H4L36ZcqvQeBQPDGpNzmQc9UCulwvlnePA==" hashValue="vw7He5GM4IXQtvRZn0Uw7yzyHffJLuT+LRbvrNE3iDcOG5GDnrcd9+7REn9JWeMY845NwM+JGR4YgCrdnjj7Iw==" algorithmName="SHA-512" password="CC35"/>
  <autoFilter ref="C119:K135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38"/>
      <c r="C3" s="139"/>
      <c r="D3" s="139"/>
      <c r="E3" s="139"/>
      <c r="F3" s="139"/>
      <c r="G3" s="139"/>
      <c r="H3" s="21"/>
    </row>
    <row r="4" s="1" customFormat="1" ht="24.96" customHeight="1">
      <c r="B4" s="21"/>
      <c r="C4" s="140" t="s">
        <v>1844</v>
      </c>
      <c r="H4" s="21"/>
    </row>
    <row r="5" s="1" customFormat="1" ht="12" customHeight="1">
      <c r="B5" s="21"/>
      <c r="C5" s="301" t="s">
        <v>13</v>
      </c>
      <c r="D5" s="149" t="s">
        <v>14</v>
      </c>
      <c r="E5" s="1"/>
      <c r="F5" s="1"/>
      <c r="H5" s="21"/>
    </row>
    <row r="6" s="1" customFormat="1" ht="36.96" customHeight="1">
      <c r="B6" s="21"/>
      <c r="C6" s="302" t="s">
        <v>16</v>
      </c>
      <c r="D6" s="303" t="s">
        <v>17</v>
      </c>
      <c r="E6" s="1"/>
      <c r="F6" s="1"/>
      <c r="H6" s="21"/>
    </row>
    <row r="7" s="1" customFormat="1" ht="16.5" customHeight="1">
      <c r="B7" s="21"/>
      <c r="C7" s="142" t="s">
        <v>22</v>
      </c>
      <c r="D7" s="146" t="str">
        <f>'Rekapitulace stavby'!AN8</f>
        <v>25. 8. 2023</v>
      </c>
      <c r="H7" s="21"/>
    </row>
    <row r="8" s="2" customFormat="1" ht="10.8" customHeight="1">
      <c r="A8" s="39"/>
      <c r="B8" s="45"/>
      <c r="C8" s="39"/>
      <c r="D8" s="39"/>
      <c r="E8" s="39"/>
      <c r="F8" s="39"/>
      <c r="G8" s="39"/>
      <c r="H8" s="45"/>
    </row>
    <row r="9" s="11" customFormat="1" ht="29.28" customHeight="1">
      <c r="A9" s="193"/>
      <c r="B9" s="304"/>
      <c r="C9" s="305" t="s">
        <v>58</v>
      </c>
      <c r="D9" s="306" t="s">
        <v>59</v>
      </c>
      <c r="E9" s="306" t="s">
        <v>186</v>
      </c>
      <c r="F9" s="307" t="s">
        <v>1845</v>
      </c>
      <c r="G9" s="193"/>
      <c r="H9" s="304"/>
    </row>
    <row r="10" s="2" customFormat="1" ht="26.4" customHeight="1">
      <c r="A10" s="39"/>
      <c r="B10" s="45"/>
      <c r="C10" s="308" t="s">
        <v>1846</v>
      </c>
      <c r="D10" s="308" t="s">
        <v>83</v>
      </c>
      <c r="E10" s="39"/>
      <c r="F10" s="39"/>
      <c r="G10" s="39"/>
      <c r="H10" s="45"/>
    </row>
    <row r="11" s="2" customFormat="1" ht="16.8" customHeight="1">
      <c r="A11" s="39"/>
      <c r="B11" s="45"/>
      <c r="C11" s="309" t="s">
        <v>127</v>
      </c>
      <c r="D11" s="310" t="s">
        <v>128</v>
      </c>
      <c r="E11" s="311" t="s">
        <v>1</v>
      </c>
      <c r="F11" s="312">
        <v>158.356</v>
      </c>
      <c r="G11" s="39"/>
      <c r="H11" s="45"/>
    </row>
    <row r="12" s="2" customFormat="1" ht="16.8" customHeight="1">
      <c r="A12" s="39"/>
      <c r="B12" s="45"/>
      <c r="C12" s="313" t="s">
        <v>1</v>
      </c>
      <c r="D12" s="313" t="s">
        <v>129</v>
      </c>
      <c r="E12" s="18" t="s">
        <v>1</v>
      </c>
      <c r="F12" s="314">
        <v>158.356</v>
      </c>
      <c r="G12" s="39"/>
      <c r="H12" s="45"/>
    </row>
    <row r="13" s="2" customFormat="1" ht="16.8" customHeight="1">
      <c r="A13" s="39"/>
      <c r="B13" s="45"/>
      <c r="C13" s="313" t="s">
        <v>1</v>
      </c>
      <c r="D13" s="313" t="s">
        <v>583</v>
      </c>
      <c r="E13" s="18" t="s">
        <v>1</v>
      </c>
      <c r="F13" s="314">
        <v>158.356</v>
      </c>
      <c r="G13" s="39"/>
      <c r="H13" s="45"/>
    </row>
    <row r="14" s="2" customFormat="1" ht="16.8" customHeight="1">
      <c r="A14" s="39"/>
      <c r="B14" s="45"/>
      <c r="C14" s="315" t="s">
        <v>1847</v>
      </c>
      <c r="D14" s="39"/>
      <c r="E14" s="39"/>
      <c r="F14" s="39"/>
      <c r="G14" s="39"/>
      <c r="H14" s="45"/>
    </row>
    <row r="15" s="2" customFormat="1" ht="16.8" customHeight="1">
      <c r="A15" s="39"/>
      <c r="B15" s="45"/>
      <c r="C15" s="313" t="s">
        <v>600</v>
      </c>
      <c r="D15" s="313" t="s">
        <v>1848</v>
      </c>
      <c r="E15" s="18" t="s">
        <v>205</v>
      </c>
      <c r="F15" s="314">
        <v>158.356</v>
      </c>
      <c r="G15" s="39"/>
      <c r="H15" s="45"/>
    </row>
    <row r="16" s="2" customFormat="1" ht="16.8" customHeight="1">
      <c r="A16" s="39"/>
      <c r="B16" s="45"/>
      <c r="C16" s="309" t="s">
        <v>114</v>
      </c>
      <c r="D16" s="310" t="s">
        <v>115</v>
      </c>
      <c r="E16" s="311" t="s">
        <v>1</v>
      </c>
      <c r="F16" s="312">
        <v>18.529</v>
      </c>
      <c r="G16" s="39"/>
      <c r="H16" s="45"/>
    </row>
    <row r="17" s="2" customFormat="1" ht="16.8" customHeight="1">
      <c r="A17" s="39"/>
      <c r="B17" s="45"/>
      <c r="C17" s="313" t="s">
        <v>1</v>
      </c>
      <c r="D17" s="313" t="s">
        <v>116</v>
      </c>
      <c r="E17" s="18" t="s">
        <v>1</v>
      </c>
      <c r="F17" s="314">
        <v>18.529</v>
      </c>
      <c r="G17" s="39"/>
      <c r="H17" s="45"/>
    </row>
    <row r="18" s="2" customFormat="1" ht="16.8" customHeight="1">
      <c r="A18" s="39"/>
      <c r="B18" s="45"/>
      <c r="C18" s="313" t="s">
        <v>1</v>
      </c>
      <c r="D18" s="313" t="s">
        <v>583</v>
      </c>
      <c r="E18" s="18" t="s">
        <v>1</v>
      </c>
      <c r="F18" s="314">
        <v>18.529</v>
      </c>
      <c r="G18" s="39"/>
      <c r="H18" s="45"/>
    </row>
    <row r="19" s="2" customFormat="1" ht="16.8" customHeight="1">
      <c r="A19" s="39"/>
      <c r="B19" s="45"/>
      <c r="C19" s="315" t="s">
        <v>1847</v>
      </c>
      <c r="D19" s="39"/>
      <c r="E19" s="39"/>
      <c r="F19" s="39"/>
      <c r="G19" s="39"/>
      <c r="H19" s="45"/>
    </row>
    <row r="20" s="2" customFormat="1" ht="16.8" customHeight="1">
      <c r="A20" s="39"/>
      <c r="B20" s="45"/>
      <c r="C20" s="313" t="s">
        <v>278</v>
      </c>
      <c r="D20" s="313" t="s">
        <v>1849</v>
      </c>
      <c r="E20" s="18" t="s">
        <v>205</v>
      </c>
      <c r="F20" s="314">
        <v>18.529</v>
      </c>
      <c r="G20" s="39"/>
      <c r="H20" s="45"/>
    </row>
    <row r="21" s="2" customFormat="1" ht="16.8" customHeight="1">
      <c r="A21" s="39"/>
      <c r="B21" s="45"/>
      <c r="C21" s="309" t="s">
        <v>123</v>
      </c>
      <c r="D21" s="310" t="s">
        <v>124</v>
      </c>
      <c r="E21" s="311" t="s">
        <v>1</v>
      </c>
      <c r="F21" s="312">
        <v>143.744</v>
      </c>
      <c r="G21" s="39"/>
      <c r="H21" s="45"/>
    </row>
    <row r="22" s="2" customFormat="1" ht="16.8" customHeight="1">
      <c r="A22" s="39"/>
      <c r="B22" s="45"/>
      <c r="C22" s="313" t="s">
        <v>1</v>
      </c>
      <c r="D22" s="313" t="s">
        <v>125</v>
      </c>
      <c r="E22" s="18" t="s">
        <v>1</v>
      </c>
      <c r="F22" s="314">
        <v>143.744</v>
      </c>
      <c r="G22" s="39"/>
      <c r="H22" s="45"/>
    </row>
    <row r="23" s="2" customFormat="1" ht="16.8" customHeight="1">
      <c r="A23" s="39"/>
      <c r="B23" s="45"/>
      <c r="C23" s="313" t="s">
        <v>1</v>
      </c>
      <c r="D23" s="313" t="s">
        <v>583</v>
      </c>
      <c r="E23" s="18" t="s">
        <v>1</v>
      </c>
      <c r="F23" s="314">
        <v>143.744</v>
      </c>
      <c r="G23" s="39"/>
      <c r="H23" s="45"/>
    </row>
    <row r="24" s="2" customFormat="1" ht="16.8" customHeight="1">
      <c r="A24" s="39"/>
      <c r="B24" s="45"/>
      <c r="C24" s="315" t="s">
        <v>1847</v>
      </c>
      <c r="D24" s="39"/>
      <c r="E24" s="39"/>
      <c r="F24" s="39"/>
      <c r="G24" s="39"/>
      <c r="H24" s="45"/>
    </row>
    <row r="25" s="2" customFormat="1" ht="16.8" customHeight="1">
      <c r="A25" s="39"/>
      <c r="B25" s="45"/>
      <c r="C25" s="313" t="s">
        <v>562</v>
      </c>
      <c r="D25" s="313" t="s">
        <v>1850</v>
      </c>
      <c r="E25" s="18" t="s">
        <v>205</v>
      </c>
      <c r="F25" s="314">
        <v>143.744</v>
      </c>
      <c r="G25" s="39"/>
      <c r="H25" s="45"/>
    </row>
    <row r="26" s="2" customFormat="1" ht="16.8" customHeight="1">
      <c r="A26" s="39"/>
      <c r="B26" s="45"/>
      <c r="C26" s="309" t="s">
        <v>131</v>
      </c>
      <c r="D26" s="310" t="s">
        <v>132</v>
      </c>
      <c r="E26" s="311" t="s">
        <v>1</v>
      </c>
      <c r="F26" s="312">
        <v>369.13999999999999</v>
      </c>
      <c r="G26" s="39"/>
      <c r="H26" s="45"/>
    </row>
    <row r="27" s="2" customFormat="1" ht="16.8" customHeight="1">
      <c r="A27" s="39"/>
      <c r="B27" s="45"/>
      <c r="C27" s="313" t="s">
        <v>1</v>
      </c>
      <c r="D27" s="313" t="s">
        <v>1851</v>
      </c>
      <c r="E27" s="18" t="s">
        <v>1</v>
      </c>
      <c r="F27" s="314">
        <v>369.13999999999999</v>
      </c>
      <c r="G27" s="39"/>
      <c r="H27" s="45"/>
    </row>
    <row r="28" s="2" customFormat="1" ht="16.8" customHeight="1">
      <c r="A28" s="39"/>
      <c r="B28" s="45"/>
      <c r="C28" s="313" t="s">
        <v>1</v>
      </c>
      <c r="D28" s="313" t="s">
        <v>583</v>
      </c>
      <c r="E28" s="18" t="s">
        <v>1</v>
      </c>
      <c r="F28" s="314">
        <v>369.13999999999999</v>
      </c>
      <c r="G28" s="39"/>
      <c r="H28" s="45"/>
    </row>
    <row r="29" s="2" customFormat="1" ht="16.8" customHeight="1">
      <c r="A29" s="39"/>
      <c r="B29" s="45"/>
      <c r="C29" s="315" t="s">
        <v>1847</v>
      </c>
      <c r="D29" s="39"/>
      <c r="E29" s="39"/>
      <c r="F29" s="39"/>
      <c r="G29" s="39"/>
      <c r="H29" s="45"/>
    </row>
    <row r="30" s="2" customFormat="1" ht="16.8" customHeight="1">
      <c r="A30" s="39"/>
      <c r="B30" s="45"/>
      <c r="C30" s="313" t="s">
        <v>889</v>
      </c>
      <c r="D30" s="313" t="s">
        <v>890</v>
      </c>
      <c r="E30" s="18" t="s">
        <v>205</v>
      </c>
      <c r="F30" s="314">
        <v>369.13999999999999</v>
      </c>
      <c r="G30" s="39"/>
      <c r="H30" s="45"/>
    </row>
    <row r="31" s="2" customFormat="1" ht="16.8" customHeight="1">
      <c r="A31" s="39"/>
      <c r="B31" s="45"/>
      <c r="C31" s="309" t="s">
        <v>134</v>
      </c>
      <c r="D31" s="310" t="s">
        <v>135</v>
      </c>
      <c r="E31" s="311" t="s">
        <v>1</v>
      </c>
      <c r="F31" s="312">
        <v>57.979999999999997</v>
      </c>
      <c r="G31" s="39"/>
      <c r="H31" s="45"/>
    </row>
    <row r="32" s="2" customFormat="1" ht="16.8" customHeight="1">
      <c r="A32" s="39"/>
      <c r="B32" s="45"/>
      <c r="C32" s="313" t="s">
        <v>1</v>
      </c>
      <c r="D32" s="313" t="s">
        <v>1852</v>
      </c>
      <c r="E32" s="18" t="s">
        <v>1</v>
      </c>
      <c r="F32" s="314">
        <v>57.979999999999997</v>
      </c>
      <c r="G32" s="39"/>
      <c r="H32" s="45"/>
    </row>
    <row r="33" s="2" customFormat="1" ht="16.8" customHeight="1">
      <c r="A33" s="39"/>
      <c r="B33" s="45"/>
      <c r="C33" s="313" t="s">
        <v>1</v>
      </c>
      <c r="D33" s="313" t="s">
        <v>583</v>
      </c>
      <c r="E33" s="18" t="s">
        <v>1</v>
      </c>
      <c r="F33" s="314">
        <v>57.979999999999997</v>
      </c>
      <c r="G33" s="39"/>
      <c r="H33" s="45"/>
    </row>
    <row r="34" s="2" customFormat="1" ht="16.8" customHeight="1">
      <c r="A34" s="39"/>
      <c r="B34" s="45"/>
      <c r="C34" s="315" t="s">
        <v>1847</v>
      </c>
      <c r="D34" s="39"/>
      <c r="E34" s="39"/>
      <c r="F34" s="39"/>
      <c r="G34" s="39"/>
      <c r="H34" s="45"/>
    </row>
    <row r="35" s="2" customFormat="1" ht="16.8" customHeight="1">
      <c r="A35" s="39"/>
      <c r="B35" s="45"/>
      <c r="C35" s="313" t="s">
        <v>908</v>
      </c>
      <c r="D35" s="313" t="s">
        <v>1853</v>
      </c>
      <c r="E35" s="18" t="s">
        <v>205</v>
      </c>
      <c r="F35" s="314">
        <v>57.979999999999997</v>
      </c>
      <c r="G35" s="39"/>
      <c r="H35" s="45"/>
    </row>
    <row r="36" s="2" customFormat="1" ht="16.8" customHeight="1">
      <c r="A36" s="39"/>
      <c r="B36" s="45"/>
      <c r="C36" s="309" t="s">
        <v>140</v>
      </c>
      <c r="D36" s="310" t="s">
        <v>141</v>
      </c>
      <c r="E36" s="311" t="s">
        <v>1</v>
      </c>
      <c r="F36" s="312">
        <v>249.75700000000001</v>
      </c>
      <c r="G36" s="39"/>
      <c r="H36" s="45"/>
    </row>
    <row r="37" s="2" customFormat="1" ht="16.8" customHeight="1">
      <c r="A37" s="39"/>
      <c r="B37" s="45"/>
      <c r="C37" s="313" t="s">
        <v>1</v>
      </c>
      <c r="D37" s="313" t="s">
        <v>142</v>
      </c>
      <c r="E37" s="18" t="s">
        <v>1</v>
      </c>
      <c r="F37" s="314">
        <v>249.75700000000001</v>
      </c>
      <c r="G37" s="39"/>
      <c r="H37" s="45"/>
    </row>
    <row r="38" s="2" customFormat="1" ht="16.8" customHeight="1">
      <c r="A38" s="39"/>
      <c r="B38" s="45"/>
      <c r="C38" s="313" t="s">
        <v>1</v>
      </c>
      <c r="D38" s="313" t="s">
        <v>583</v>
      </c>
      <c r="E38" s="18" t="s">
        <v>1</v>
      </c>
      <c r="F38" s="314">
        <v>249.75700000000001</v>
      </c>
      <c r="G38" s="39"/>
      <c r="H38" s="45"/>
    </row>
    <row r="39" s="2" customFormat="1" ht="16.8" customHeight="1">
      <c r="A39" s="39"/>
      <c r="B39" s="45"/>
      <c r="C39" s="315" t="s">
        <v>1847</v>
      </c>
      <c r="D39" s="39"/>
      <c r="E39" s="39"/>
      <c r="F39" s="39"/>
      <c r="G39" s="39"/>
      <c r="H39" s="45"/>
    </row>
    <row r="40" s="2" customFormat="1" ht="16.8" customHeight="1">
      <c r="A40" s="39"/>
      <c r="B40" s="45"/>
      <c r="C40" s="313" t="s">
        <v>941</v>
      </c>
      <c r="D40" s="313" t="s">
        <v>1854</v>
      </c>
      <c r="E40" s="18" t="s">
        <v>242</v>
      </c>
      <c r="F40" s="314">
        <v>249.75700000000001</v>
      </c>
      <c r="G40" s="39"/>
      <c r="H40" s="45"/>
    </row>
    <row r="41" s="2" customFormat="1" ht="16.8" customHeight="1">
      <c r="A41" s="39"/>
      <c r="B41" s="45"/>
      <c r="C41" s="309" t="s">
        <v>143</v>
      </c>
      <c r="D41" s="310" t="s">
        <v>144</v>
      </c>
      <c r="E41" s="311" t="s">
        <v>1</v>
      </c>
      <c r="F41" s="312">
        <v>48.549999999999997</v>
      </c>
      <c r="G41" s="39"/>
      <c r="H41" s="45"/>
    </row>
    <row r="42" s="2" customFormat="1" ht="16.8" customHeight="1">
      <c r="A42" s="39"/>
      <c r="B42" s="45"/>
      <c r="C42" s="313" t="s">
        <v>1</v>
      </c>
      <c r="D42" s="313" t="s">
        <v>1855</v>
      </c>
      <c r="E42" s="18" t="s">
        <v>1</v>
      </c>
      <c r="F42" s="314">
        <v>48.549999999999997</v>
      </c>
      <c r="G42" s="39"/>
      <c r="H42" s="45"/>
    </row>
    <row r="43" s="2" customFormat="1" ht="16.8" customHeight="1">
      <c r="A43" s="39"/>
      <c r="B43" s="45"/>
      <c r="C43" s="313" t="s">
        <v>1</v>
      </c>
      <c r="D43" s="313" t="s">
        <v>583</v>
      </c>
      <c r="E43" s="18" t="s">
        <v>1</v>
      </c>
      <c r="F43" s="314">
        <v>48.549999999999997</v>
      </c>
      <c r="G43" s="39"/>
      <c r="H43" s="45"/>
    </row>
    <row r="44" s="2" customFormat="1" ht="16.8" customHeight="1">
      <c r="A44" s="39"/>
      <c r="B44" s="45"/>
      <c r="C44" s="315" t="s">
        <v>1847</v>
      </c>
      <c r="D44" s="39"/>
      <c r="E44" s="39"/>
      <c r="F44" s="39"/>
      <c r="G44" s="39"/>
      <c r="H44" s="45"/>
    </row>
    <row r="45" s="2" customFormat="1" ht="16.8" customHeight="1">
      <c r="A45" s="39"/>
      <c r="B45" s="45"/>
      <c r="C45" s="313" t="s">
        <v>953</v>
      </c>
      <c r="D45" s="313" t="s">
        <v>954</v>
      </c>
      <c r="E45" s="18" t="s">
        <v>242</v>
      </c>
      <c r="F45" s="314">
        <v>48.549999999999997</v>
      </c>
      <c r="G45" s="39"/>
      <c r="H45" s="45"/>
    </row>
    <row r="46" s="2" customFormat="1" ht="16.8" customHeight="1">
      <c r="A46" s="39"/>
      <c r="B46" s="45"/>
      <c r="C46" s="309" t="s">
        <v>137</v>
      </c>
      <c r="D46" s="310" t="s">
        <v>138</v>
      </c>
      <c r="E46" s="311" t="s">
        <v>1</v>
      </c>
      <c r="F46" s="312">
        <v>231.56999999999999</v>
      </c>
      <c r="G46" s="39"/>
      <c r="H46" s="45"/>
    </row>
    <row r="47" s="2" customFormat="1" ht="16.8" customHeight="1">
      <c r="A47" s="39"/>
      <c r="B47" s="45"/>
      <c r="C47" s="313" t="s">
        <v>1</v>
      </c>
      <c r="D47" s="313" t="s">
        <v>1856</v>
      </c>
      <c r="E47" s="18" t="s">
        <v>1</v>
      </c>
      <c r="F47" s="314">
        <v>231.56999999999999</v>
      </c>
      <c r="G47" s="39"/>
      <c r="H47" s="45"/>
    </row>
    <row r="48" s="2" customFormat="1" ht="16.8" customHeight="1">
      <c r="A48" s="39"/>
      <c r="B48" s="45"/>
      <c r="C48" s="313" t="s">
        <v>1</v>
      </c>
      <c r="D48" s="313" t="s">
        <v>583</v>
      </c>
      <c r="E48" s="18" t="s">
        <v>1</v>
      </c>
      <c r="F48" s="314">
        <v>231.56999999999999</v>
      </c>
      <c r="G48" s="39"/>
      <c r="H48" s="45"/>
    </row>
    <row r="49" s="2" customFormat="1" ht="16.8" customHeight="1">
      <c r="A49" s="39"/>
      <c r="B49" s="45"/>
      <c r="C49" s="315" t="s">
        <v>1847</v>
      </c>
      <c r="D49" s="39"/>
      <c r="E49" s="39"/>
      <c r="F49" s="39"/>
      <c r="G49" s="39"/>
      <c r="H49" s="45"/>
    </row>
    <row r="50" s="2" customFormat="1" ht="16.8" customHeight="1">
      <c r="A50" s="39"/>
      <c r="B50" s="45"/>
      <c r="C50" s="313" t="s">
        <v>919</v>
      </c>
      <c r="D50" s="313" t="s">
        <v>1857</v>
      </c>
      <c r="E50" s="18" t="s">
        <v>205</v>
      </c>
      <c r="F50" s="314">
        <v>231.56999999999999</v>
      </c>
      <c r="G50" s="39"/>
      <c r="H50" s="45"/>
    </row>
    <row r="51" s="2" customFormat="1" ht="16.8" customHeight="1">
      <c r="A51" s="39"/>
      <c r="B51" s="45"/>
      <c r="C51" s="309" t="s">
        <v>106</v>
      </c>
      <c r="D51" s="310" t="s">
        <v>107</v>
      </c>
      <c r="E51" s="311" t="s">
        <v>1</v>
      </c>
      <c r="F51" s="312">
        <v>185.75700000000001</v>
      </c>
      <c r="G51" s="39"/>
      <c r="H51" s="45"/>
    </row>
    <row r="52" s="2" customFormat="1" ht="16.8" customHeight="1">
      <c r="A52" s="39"/>
      <c r="B52" s="45"/>
      <c r="C52" s="313" t="s">
        <v>1</v>
      </c>
      <c r="D52" s="313" t="s">
        <v>108</v>
      </c>
      <c r="E52" s="18" t="s">
        <v>1</v>
      </c>
      <c r="F52" s="314">
        <v>185.75700000000001</v>
      </c>
      <c r="G52" s="39"/>
      <c r="H52" s="45"/>
    </row>
    <row r="53" s="2" customFormat="1" ht="16.8" customHeight="1">
      <c r="A53" s="39"/>
      <c r="B53" s="45"/>
      <c r="C53" s="313" t="s">
        <v>1</v>
      </c>
      <c r="D53" s="313" t="s">
        <v>583</v>
      </c>
      <c r="E53" s="18" t="s">
        <v>1</v>
      </c>
      <c r="F53" s="314">
        <v>185.75700000000001</v>
      </c>
      <c r="G53" s="39"/>
      <c r="H53" s="45"/>
    </row>
    <row r="54" s="2" customFormat="1" ht="16.8" customHeight="1">
      <c r="A54" s="39"/>
      <c r="B54" s="45"/>
      <c r="C54" s="315" t="s">
        <v>1847</v>
      </c>
      <c r="D54" s="39"/>
      <c r="E54" s="39"/>
      <c r="F54" s="39"/>
      <c r="G54" s="39"/>
      <c r="H54" s="45"/>
    </row>
    <row r="55" s="2" customFormat="1" ht="16.8" customHeight="1">
      <c r="A55" s="39"/>
      <c r="B55" s="45"/>
      <c r="C55" s="313" t="s">
        <v>219</v>
      </c>
      <c r="D55" s="313" t="s">
        <v>220</v>
      </c>
      <c r="E55" s="18" t="s">
        <v>205</v>
      </c>
      <c r="F55" s="314">
        <v>185.75700000000001</v>
      </c>
      <c r="G55" s="39"/>
      <c r="H55" s="45"/>
    </row>
    <row r="56" s="2" customFormat="1" ht="16.8" customHeight="1">
      <c r="A56" s="39"/>
      <c r="B56" s="45"/>
      <c r="C56" s="309" t="s">
        <v>110</v>
      </c>
      <c r="D56" s="310" t="s">
        <v>111</v>
      </c>
      <c r="E56" s="311" t="s">
        <v>1</v>
      </c>
      <c r="F56" s="312">
        <v>268.55000000000001</v>
      </c>
      <c r="G56" s="39"/>
      <c r="H56" s="45"/>
    </row>
    <row r="57" s="2" customFormat="1" ht="16.8" customHeight="1">
      <c r="A57" s="39"/>
      <c r="B57" s="45"/>
      <c r="C57" s="313" t="s">
        <v>1</v>
      </c>
      <c r="D57" s="313" t="s">
        <v>1858</v>
      </c>
      <c r="E57" s="18" t="s">
        <v>1</v>
      </c>
      <c r="F57" s="314">
        <v>268.55000000000001</v>
      </c>
      <c r="G57" s="39"/>
      <c r="H57" s="45"/>
    </row>
    <row r="58" s="2" customFormat="1" ht="16.8" customHeight="1">
      <c r="A58" s="39"/>
      <c r="B58" s="45"/>
      <c r="C58" s="313" t="s">
        <v>1</v>
      </c>
      <c r="D58" s="313" t="s">
        <v>583</v>
      </c>
      <c r="E58" s="18" t="s">
        <v>1</v>
      </c>
      <c r="F58" s="314">
        <v>268.55000000000001</v>
      </c>
      <c r="G58" s="39"/>
      <c r="H58" s="45"/>
    </row>
    <row r="59" s="2" customFormat="1" ht="16.8" customHeight="1">
      <c r="A59" s="39"/>
      <c r="B59" s="45"/>
      <c r="C59" s="315" t="s">
        <v>1847</v>
      </c>
      <c r="D59" s="39"/>
      <c r="E59" s="39"/>
      <c r="F59" s="39"/>
      <c r="G59" s="39"/>
      <c r="H59" s="45"/>
    </row>
    <row r="60" s="2" customFormat="1">
      <c r="A60" s="39"/>
      <c r="B60" s="45"/>
      <c r="C60" s="313" t="s">
        <v>259</v>
      </c>
      <c r="D60" s="313" t="s">
        <v>260</v>
      </c>
      <c r="E60" s="18" t="s">
        <v>205</v>
      </c>
      <c r="F60" s="314">
        <v>268.55000000000001</v>
      </c>
      <c r="G60" s="39"/>
      <c r="H60" s="45"/>
    </row>
    <row r="61" s="2" customFormat="1" ht="16.8" customHeight="1">
      <c r="A61" s="39"/>
      <c r="B61" s="45"/>
      <c r="C61" s="309" t="s">
        <v>146</v>
      </c>
      <c r="D61" s="310" t="s">
        <v>147</v>
      </c>
      <c r="E61" s="311" t="s">
        <v>1</v>
      </c>
      <c r="F61" s="312">
        <v>1318.2080000000001</v>
      </c>
      <c r="G61" s="39"/>
      <c r="H61" s="45"/>
    </row>
    <row r="62" s="2" customFormat="1" ht="16.8" customHeight="1">
      <c r="A62" s="39"/>
      <c r="B62" s="45"/>
      <c r="C62" s="313" t="s">
        <v>1</v>
      </c>
      <c r="D62" s="313" t="s">
        <v>148</v>
      </c>
      <c r="E62" s="18" t="s">
        <v>1</v>
      </c>
      <c r="F62" s="314">
        <v>1318.2080000000001</v>
      </c>
      <c r="G62" s="39"/>
      <c r="H62" s="45"/>
    </row>
    <row r="63" s="2" customFormat="1" ht="16.8" customHeight="1">
      <c r="A63" s="39"/>
      <c r="B63" s="45"/>
      <c r="C63" s="313" t="s">
        <v>1</v>
      </c>
      <c r="D63" s="313" t="s">
        <v>583</v>
      </c>
      <c r="E63" s="18" t="s">
        <v>1</v>
      </c>
      <c r="F63" s="314">
        <v>1318.2080000000001</v>
      </c>
      <c r="G63" s="39"/>
      <c r="H63" s="45"/>
    </row>
    <row r="64" s="2" customFormat="1" ht="16.8" customHeight="1">
      <c r="A64" s="39"/>
      <c r="B64" s="45"/>
      <c r="C64" s="315" t="s">
        <v>1847</v>
      </c>
      <c r="D64" s="39"/>
      <c r="E64" s="39"/>
      <c r="F64" s="39"/>
      <c r="G64" s="39"/>
      <c r="H64" s="45"/>
    </row>
    <row r="65" s="2" customFormat="1" ht="16.8" customHeight="1">
      <c r="A65" s="39"/>
      <c r="B65" s="45"/>
      <c r="C65" s="313" t="s">
        <v>993</v>
      </c>
      <c r="D65" s="313" t="s">
        <v>1859</v>
      </c>
      <c r="E65" s="18" t="s">
        <v>205</v>
      </c>
      <c r="F65" s="314">
        <v>1318.2080000000001</v>
      </c>
      <c r="G65" s="39"/>
      <c r="H65" s="45"/>
    </row>
    <row r="66" s="2" customFormat="1" ht="16.8" customHeight="1">
      <c r="A66" s="39"/>
      <c r="B66" s="45"/>
      <c r="C66" s="309" t="s">
        <v>149</v>
      </c>
      <c r="D66" s="310" t="s">
        <v>150</v>
      </c>
      <c r="E66" s="311" t="s">
        <v>1</v>
      </c>
      <c r="F66" s="312">
        <v>1617.9480000000001</v>
      </c>
      <c r="G66" s="39"/>
      <c r="H66" s="45"/>
    </row>
    <row r="67" s="2" customFormat="1" ht="16.8" customHeight="1">
      <c r="A67" s="39"/>
      <c r="B67" s="45"/>
      <c r="C67" s="313" t="s">
        <v>1</v>
      </c>
      <c r="D67" s="313" t="s">
        <v>151</v>
      </c>
      <c r="E67" s="18" t="s">
        <v>1</v>
      </c>
      <c r="F67" s="314">
        <v>1617.9480000000001</v>
      </c>
      <c r="G67" s="39"/>
      <c r="H67" s="45"/>
    </row>
    <row r="68" s="2" customFormat="1" ht="16.8" customHeight="1">
      <c r="A68" s="39"/>
      <c r="B68" s="45"/>
      <c r="C68" s="313" t="s">
        <v>1</v>
      </c>
      <c r="D68" s="313" t="s">
        <v>583</v>
      </c>
      <c r="E68" s="18" t="s">
        <v>1</v>
      </c>
      <c r="F68" s="314">
        <v>1617.9480000000001</v>
      </c>
      <c r="G68" s="39"/>
      <c r="H68" s="45"/>
    </row>
    <row r="69" s="2" customFormat="1" ht="16.8" customHeight="1">
      <c r="A69" s="39"/>
      <c r="B69" s="45"/>
      <c r="C69" s="315" t="s">
        <v>1847</v>
      </c>
      <c r="D69" s="39"/>
      <c r="E69" s="39"/>
      <c r="F69" s="39"/>
      <c r="G69" s="39"/>
      <c r="H69" s="45"/>
    </row>
    <row r="70" s="2" customFormat="1">
      <c r="A70" s="39"/>
      <c r="B70" s="45"/>
      <c r="C70" s="313" t="s">
        <v>1034</v>
      </c>
      <c r="D70" s="313" t="s">
        <v>1860</v>
      </c>
      <c r="E70" s="18" t="s">
        <v>205</v>
      </c>
      <c r="F70" s="314">
        <v>1617.9480000000001</v>
      </c>
      <c r="G70" s="39"/>
      <c r="H70" s="45"/>
    </row>
    <row r="71" s="2" customFormat="1" ht="16.8" customHeight="1">
      <c r="A71" s="39"/>
      <c r="B71" s="45"/>
      <c r="C71" s="309" t="s">
        <v>155</v>
      </c>
      <c r="D71" s="310" t="s">
        <v>156</v>
      </c>
      <c r="E71" s="311" t="s">
        <v>1</v>
      </c>
      <c r="F71" s="312">
        <v>117.05</v>
      </c>
      <c r="G71" s="39"/>
      <c r="H71" s="45"/>
    </row>
    <row r="72" s="2" customFormat="1" ht="16.8" customHeight="1">
      <c r="A72" s="39"/>
      <c r="B72" s="45"/>
      <c r="C72" s="313" t="s">
        <v>1</v>
      </c>
      <c r="D72" s="313" t="s">
        <v>1861</v>
      </c>
      <c r="E72" s="18" t="s">
        <v>1</v>
      </c>
      <c r="F72" s="314">
        <v>117.05</v>
      </c>
      <c r="G72" s="39"/>
      <c r="H72" s="45"/>
    </row>
    <row r="73" s="2" customFormat="1" ht="16.8" customHeight="1">
      <c r="A73" s="39"/>
      <c r="B73" s="45"/>
      <c r="C73" s="313" t="s">
        <v>1</v>
      </c>
      <c r="D73" s="313" t="s">
        <v>583</v>
      </c>
      <c r="E73" s="18" t="s">
        <v>1</v>
      </c>
      <c r="F73" s="314">
        <v>117.05</v>
      </c>
      <c r="G73" s="39"/>
      <c r="H73" s="45"/>
    </row>
    <row r="74" s="2" customFormat="1" ht="16.8" customHeight="1">
      <c r="A74" s="39"/>
      <c r="B74" s="45"/>
      <c r="C74" s="315" t="s">
        <v>1847</v>
      </c>
      <c r="D74" s="39"/>
      <c r="E74" s="39"/>
      <c r="F74" s="39"/>
      <c r="G74" s="39"/>
      <c r="H74" s="45"/>
    </row>
    <row r="75" s="2" customFormat="1">
      <c r="A75" s="39"/>
      <c r="B75" s="45"/>
      <c r="C75" s="313" t="s">
        <v>1068</v>
      </c>
      <c r="D75" s="313" t="s">
        <v>1862</v>
      </c>
      <c r="E75" s="18" t="s">
        <v>205</v>
      </c>
      <c r="F75" s="314">
        <v>117.05</v>
      </c>
      <c r="G75" s="39"/>
      <c r="H75" s="45"/>
    </row>
    <row r="76" s="2" customFormat="1" ht="16.8" customHeight="1">
      <c r="A76" s="39"/>
      <c r="B76" s="45"/>
      <c r="C76" s="309" t="s">
        <v>152</v>
      </c>
      <c r="D76" s="310" t="s">
        <v>153</v>
      </c>
      <c r="E76" s="311" t="s">
        <v>1</v>
      </c>
      <c r="F76" s="312">
        <v>47.597999999999999</v>
      </c>
      <c r="G76" s="39"/>
      <c r="H76" s="45"/>
    </row>
    <row r="77" s="2" customFormat="1" ht="16.8" customHeight="1">
      <c r="A77" s="39"/>
      <c r="B77" s="45"/>
      <c r="C77" s="313" t="s">
        <v>1</v>
      </c>
      <c r="D77" s="313" t="s">
        <v>154</v>
      </c>
      <c r="E77" s="18" t="s">
        <v>1</v>
      </c>
      <c r="F77" s="314">
        <v>47.597999999999999</v>
      </c>
      <c r="G77" s="39"/>
      <c r="H77" s="45"/>
    </row>
    <row r="78" s="2" customFormat="1" ht="16.8" customHeight="1">
      <c r="A78" s="39"/>
      <c r="B78" s="45"/>
      <c r="C78" s="313" t="s">
        <v>1</v>
      </c>
      <c r="D78" s="313" t="s">
        <v>583</v>
      </c>
      <c r="E78" s="18" t="s">
        <v>1</v>
      </c>
      <c r="F78" s="314">
        <v>47.597999999999999</v>
      </c>
      <c r="G78" s="39"/>
      <c r="H78" s="45"/>
    </row>
    <row r="79" s="2" customFormat="1" ht="16.8" customHeight="1">
      <c r="A79" s="39"/>
      <c r="B79" s="45"/>
      <c r="C79" s="315" t="s">
        <v>1847</v>
      </c>
      <c r="D79" s="39"/>
      <c r="E79" s="39"/>
      <c r="F79" s="39"/>
      <c r="G79" s="39"/>
      <c r="H79" s="45"/>
    </row>
    <row r="80" s="2" customFormat="1" ht="16.8" customHeight="1">
      <c r="A80" s="39"/>
      <c r="B80" s="45"/>
      <c r="C80" s="313" t="s">
        <v>1062</v>
      </c>
      <c r="D80" s="313" t="s">
        <v>1863</v>
      </c>
      <c r="E80" s="18" t="s">
        <v>242</v>
      </c>
      <c r="F80" s="314">
        <v>47.597999999999999</v>
      </c>
      <c r="G80" s="39"/>
      <c r="H80" s="45"/>
    </row>
    <row r="81" s="2" customFormat="1" ht="16.8" customHeight="1">
      <c r="A81" s="39"/>
      <c r="B81" s="45"/>
      <c r="C81" s="309" t="s">
        <v>158</v>
      </c>
      <c r="D81" s="310" t="s">
        <v>159</v>
      </c>
      <c r="E81" s="311" t="s">
        <v>1</v>
      </c>
      <c r="F81" s="312">
        <v>73.501000000000005</v>
      </c>
      <c r="G81" s="39"/>
      <c r="H81" s="45"/>
    </row>
    <row r="82" s="2" customFormat="1" ht="16.8" customHeight="1">
      <c r="A82" s="39"/>
      <c r="B82" s="45"/>
      <c r="C82" s="313" t="s">
        <v>1</v>
      </c>
      <c r="D82" s="313" t="s">
        <v>160</v>
      </c>
      <c r="E82" s="18" t="s">
        <v>1</v>
      </c>
      <c r="F82" s="314">
        <v>73.501000000000005</v>
      </c>
      <c r="G82" s="39"/>
      <c r="H82" s="45"/>
    </row>
    <row r="83" s="2" customFormat="1" ht="16.8" customHeight="1">
      <c r="A83" s="39"/>
      <c r="B83" s="45"/>
      <c r="C83" s="313" t="s">
        <v>1</v>
      </c>
      <c r="D83" s="313" t="s">
        <v>583</v>
      </c>
      <c r="E83" s="18" t="s">
        <v>1</v>
      </c>
      <c r="F83" s="314">
        <v>73.501000000000005</v>
      </c>
      <c r="G83" s="39"/>
      <c r="H83" s="45"/>
    </row>
    <row r="84" s="2" customFormat="1" ht="16.8" customHeight="1">
      <c r="A84" s="39"/>
      <c r="B84" s="45"/>
      <c r="C84" s="315" t="s">
        <v>1847</v>
      </c>
      <c r="D84" s="39"/>
      <c r="E84" s="39"/>
      <c r="F84" s="39"/>
      <c r="G84" s="39"/>
      <c r="H84" s="45"/>
    </row>
    <row r="85" s="2" customFormat="1" ht="16.8" customHeight="1">
      <c r="A85" s="39"/>
      <c r="B85" s="45"/>
      <c r="C85" s="313" t="s">
        <v>1078</v>
      </c>
      <c r="D85" s="313" t="s">
        <v>1079</v>
      </c>
      <c r="E85" s="18" t="s">
        <v>242</v>
      </c>
      <c r="F85" s="314">
        <v>73.501000000000005</v>
      </c>
      <c r="G85" s="39"/>
      <c r="H85" s="45"/>
    </row>
    <row r="86" s="2" customFormat="1" ht="16.8" customHeight="1">
      <c r="A86" s="39"/>
      <c r="B86" s="45"/>
      <c r="C86" s="309" t="s">
        <v>120</v>
      </c>
      <c r="D86" s="310" t="s">
        <v>121</v>
      </c>
      <c r="E86" s="311" t="s">
        <v>1</v>
      </c>
      <c r="F86" s="312">
        <v>65.537999999999997</v>
      </c>
      <c r="G86" s="39"/>
      <c r="H86" s="45"/>
    </row>
    <row r="87" s="2" customFormat="1" ht="16.8" customHeight="1">
      <c r="A87" s="39"/>
      <c r="B87" s="45"/>
      <c r="C87" s="313" t="s">
        <v>1</v>
      </c>
      <c r="D87" s="313" t="s">
        <v>122</v>
      </c>
      <c r="E87" s="18" t="s">
        <v>1</v>
      </c>
      <c r="F87" s="314">
        <v>65.537999999999997</v>
      </c>
      <c r="G87" s="39"/>
      <c r="H87" s="45"/>
    </row>
    <row r="88" s="2" customFormat="1" ht="16.8" customHeight="1">
      <c r="A88" s="39"/>
      <c r="B88" s="45"/>
      <c r="C88" s="313" t="s">
        <v>1</v>
      </c>
      <c r="D88" s="313" t="s">
        <v>583</v>
      </c>
      <c r="E88" s="18" t="s">
        <v>1</v>
      </c>
      <c r="F88" s="314">
        <v>65.537999999999997</v>
      </c>
      <c r="G88" s="39"/>
      <c r="H88" s="45"/>
    </row>
    <row r="89" s="2" customFormat="1" ht="16.8" customHeight="1">
      <c r="A89" s="39"/>
      <c r="B89" s="45"/>
      <c r="C89" s="315" t="s">
        <v>1847</v>
      </c>
      <c r="D89" s="39"/>
      <c r="E89" s="39"/>
      <c r="F89" s="39"/>
      <c r="G89" s="39"/>
      <c r="H89" s="45"/>
    </row>
    <row r="90" s="2" customFormat="1" ht="16.8" customHeight="1">
      <c r="A90" s="39"/>
      <c r="B90" s="45"/>
      <c r="C90" s="313" t="s">
        <v>293</v>
      </c>
      <c r="D90" s="313" t="s">
        <v>1864</v>
      </c>
      <c r="E90" s="18" t="s">
        <v>242</v>
      </c>
      <c r="F90" s="314">
        <v>65.537999999999997</v>
      </c>
      <c r="G90" s="39"/>
      <c r="H90" s="45"/>
    </row>
    <row r="91" s="2" customFormat="1" ht="16.8" customHeight="1">
      <c r="A91" s="39"/>
      <c r="B91" s="45"/>
      <c r="C91" s="309" t="s">
        <v>117</v>
      </c>
      <c r="D91" s="310" t="s">
        <v>118</v>
      </c>
      <c r="E91" s="311" t="s">
        <v>1</v>
      </c>
      <c r="F91" s="312">
        <v>101.696</v>
      </c>
      <c r="G91" s="39"/>
      <c r="H91" s="45"/>
    </row>
    <row r="92" s="2" customFormat="1" ht="16.8" customHeight="1">
      <c r="A92" s="39"/>
      <c r="B92" s="45"/>
      <c r="C92" s="313" t="s">
        <v>1</v>
      </c>
      <c r="D92" s="313" t="s">
        <v>119</v>
      </c>
      <c r="E92" s="18" t="s">
        <v>1</v>
      </c>
      <c r="F92" s="314">
        <v>101.696</v>
      </c>
      <c r="G92" s="39"/>
      <c r="H92" s="45"/>
    </row>
    <row r="93" s="2" customFormat="1" ht="16.8" customHeight="1">
      <c r="A93" s="39"/>
      <c r="B93" s="45"/>
      <c r="C93" s="313" t="s">
        <v>1</v>
      </c>
      <c r="D93" s="313" t="s">
        <v>583</v>
      </c>
      <c r="E93" s="18" t="s">
        <v>1</v>
      </c>
      <c r="F93" s="314">
        <v>101.696</v>
      </c>
      <c r="G93" s="39"/>
      <c r="H93" s="45"/>
    </row>
    <row r="94" s="2" customFormat="1" ht="16.8" customHeight="1">
      <c r="A94" s="39"/>
      <c r="B94" s="45"/>
      <c r="C94" s="315" t="s">
        <v>1847</v>
      </c>
      <c r="D94" s="39"/>
      <c r="E94" s="39"/>
      <c r="F94" s="39"/>
      <c r="G94" s="39"/>
      <c r="H94" s="45"/>
    </row>
    <row r="95" s="2" customFormat="1" ht="16.8" customHeight="1">
      <c r="A95" s="39"/>
      <c r="B95" s="45"/>
      <c r="C95" s="313" t="s">
        <v>278</v>
      </c>
      <c r="D95" s="313" t="s">
        <v>1849</v>
      </c>
      <c r="E95" s="18" t="s">
        <v>205</v>
      </c>
      <c r="F95" s="314">
        <v>101.696</v>
      </c>
      <c r="G95" s="39"/>
      <c r="H95" s="45"/>
    </row>
    <row r="96" s="2" customFormat="1" ht="26.4" customHeight="1">
      <c r="A96" s="39"/>
      <c r="B96" s="45"/>
      <c r="C96" s="308" t="s">
        <v>1865</v>
      </c>
      <c r="D96" s="308" t="s">
        <v>95</v>
      </c>
      <c r="E96" s="39"/>
      <c r="F96" s="39"/>
      <c r="G96" s="39"/>
      <c r="H96" s="45"/>
    </row>
    <row r="97" s="2" customFormat="1" ht="16.8" customHeight="1">
      <c r="A97" s="39"/>
      <c r="B97" s="45"/>
      <c r="C97" s="309" t="s">
        <v>127</v>
      </c>
      <c r="D97" s="310" t="s">
        <v>1413</v>
      </c>
      <c r="E97" s="311" t="s">
        <v>1</v>
      </c>
      <c r="F97" s="312">
        <v>52.859999999999999</v>
      </c>
      <c r="G97" s="39"/>
      <c r="H97" s="45"/>
    </row>
    <row r="98" s="2" customFormat="1" ht="16.8" customHeight="1">
      <c r="A98" s="39"/>
      <c r="B98" s="45"/>
      <c r="C98" s="313" t="s">
        <v>1</v>
      </c>
      <c r="D98" s="313" t="s">
        <v>1866</v>
      </c>
      <c r="E98" s="18" t="s">
        <v>1</v>
      </c>
      <c r="F98" s="314">
        <v>52.859999999999999</v>
      </c>
      <c r="G98" s="39"/>
      <c r="H98" s="45"/>
    </row>
    <row r="99" s="2" customFormat="1" ht="16.8" customHeight="1">
      <c r="A99" s="39"/>
      <c r="B99" s="45"/>
      <c r="C99" s="313" t="s">
        <v>1</v>
      </c>
      <c r="D99" s="313" t="s">
        <v>583</v>
      </c>
      <c r="E99" s="18" t="s">
        <v>1</v>
      </c>
      <c r="F99" s="314">
        <v>52.859999999999999</v>
      </c>
      <c r="G99" s="39"/>
      <c r="H99" s="45"/>
    </row>
    <row r="100" s="2" customFormat="1" ht="16.8" customHeight="1">
      <c r="A100" s="39"/>
      <c r="B100" s="45"/>
      <c r="C100" s="315" t="s">
        <v>1847</v>
      </c>
      <c r="D100" s="39"/>
      <c r="E100" s="39"/>
      <c r="F100" s="39"/>
      <c r="G100" s="39"/>
      <c r="H100" s="45"/>
    </row>
    <row r="101" s="2" customFormat="1" ht="16.8" customHeight="1">
      <c r="A101" s="39"/>
      <c r="B101" s="45"/>
      <c r="C101" s="313" t="s">
        <v>600</v>
      </c>
      <c r="D101" s="313" t="s">
        <v>1848</v>
      </c>
      <c r="E101" s="18" t="s">
        <v>205</v>
      </c>
      <c r="F101" s="314">
        <v>52.859999999999999</v>
      </c>
      <c r="G101" s="39"/>
      <c r="H101" s="45"/>
    </row>
    <row r="102" s="2" customFormat="1" ht="16.8" customHeight="1">
      <c r="A102" s="39"/>
      <c r="B102" s="45"/>
      <c r="C102" s="309" t="s">
        <v>114</v>
      </c>
      <c r="D102" s="310" t="s">
        <v>1418</v>
      </c>
      <c r="E102" s="311" t="s">
        <v>1</v>
      </c>
      <c r="F102" s="312">
        <v>167.44999999999999</v>
      </c>
      <c r="G102" s="39"/>
      <c r="H102" s="45"/>
    </row>
    <row r="103" s="2" customFormat="1" ht="16.8" customHeight="1">
      <c r="A103" s="39"/>
      <c r="B103" s="45"/>
      <c r="C103" s="313" t="s">
        <v>1</v>
      </c>
      <c r="D103" s="313" t="s">
        <v>1867</v>
      </c>
      <c r="E103" s="18" t="s">
        <v>1</v>
      </c>
      <c r="F103" s="314">
        <v>167.44999999999999</v>
      </c>
      <c r="G103" s="39"/>
      <c r="H103" s="45"/>
    </row>
    <row r="104" s="2" customFormat="1" ht="16.8" customHeight="1">
      <c r="A104" s="39"/>
      <c r="B104" s="45"/>
      <c r="C104" s="313" t="s">
        <v>1</v>
      </c>
      <c r="D104" s="313" t="s">
        <v>583</v>
      </c>
      <c r="E104" s="18" t="s">
        <v>1</v>
      </c>
      <c r="F104" s="314">
        <v>167.44999999999999</v>
      </c>
      <c r="G104" s="39"/>
      <c r="H104" s="45"/>
    </row>
    <row r="105" s="2" customFormat="1" ht="16.8" customHeight="1">
      <c r="A105" s="39"/>
      <c r="B105" s="45"/>
      <c r="C105" s="315" t="s">
        <v>1847</v>
      </c>
      <c r="D105" s="39"/>
      <c r="E105" s="39"/>
      <c r="F105" s="39"/>
      <c r="G105" s="39"/>
      <c r="H105" s="45"/>
    </row>
    <row r="106" s="2" customFormat="1" ht="16.8" customHeight="1">
      <c r="A106" s="39"/>
      <c r="B106" s="45"/>
      <c r="C106" s="313" t="s">
        <v>1590</v>
      </c>
      <c r="D106" s="313" t="s">
        <v>1868</v>
      </c>
      <c r="E106" s="18" t="s">
        <v>205</v>
      </c>
      <c r="F106" s="314">
        <v>167.44999999999999</v>
      </c>
      <c r="G106" s="39"/>
      <c r="H106" s="45"/>
    </row>
    <row r="107" s="2" customFormat="1" ht="16.8" customHeight="1">
      <c r="A107" s="39"/>
      <c r="B107" s="45"/>
      <c r="C107" s="309" t="s">
        <v>1415</v>
      </c>
      <c r="D107" s="310" t="s">
        <v>1416</v>
      </c>
      <c r="E107" s="311" t="s">
        <v>1</v>
      </c>
      <c r="F107" s="312">
        <v>61.869999999999997</v>
      </c>
      <c r="G107" s="39"/>
      <c r="H107" s="45"/>
    </row>
    <row r="108" s="2" customFormat="1" ht="16.8" customHeight="1">
      <c r="A108" s="39"/>
      <c r="B108" s="45"/>
      <c r="C108" s="313" t="s">
        <v>1</v>
      </c>
      <c r="D108" s="313" t="s">
        <v>1869</v>
      </c>
      <c r="E108" s="18" t="s">
        <v>1</v>
      </c>
      <c r="F108" s="314">
        <v>61.869999999999997</v>
      </c>
      <c r="G108" s="39"/>
      <c r="H108" s="45"/>
    </row>
    <row r="109" s="2" customFormat="1" ht="16.8" customHeight="1">
      <c r="A109" s="39"/>
      <c r="B109" s="45"/>
      <c r="C109" s="313" t="s">
        <v>1</v>
      </c>
      <c r="D109" s="313" t="s">
        <v>583</v>
      </c>
      <c r="E109" s="18" t="s">
        <v>1</v>
      </c>
      <c r="F109" s="314">
        <v>61.869999999999997</v>
      </c>
      <c r="G109" s="39"/>
      <c r="H109" s="45"/>
    </row>
    <row r="110" s="2" customFormat="1" ht="16.8" customHeight="1">
      <c r="A110" s="39"/>
      <c r="B110" s="45"/>
      <c r="C110" s="315" t="s">
        <v>1847</v>
      </c>
      <c r="D110" s="39"/>
      <c r="E110" s="39"/>
      <c r="F110" s="39"/>
      <c r="G110" s="39"/>
      <c r="H110" s="45"/>
    </row>
    <row r="111" s="2" customFormat="1">
      <c r="A111" s="39"/>
      <c r="B111" s="45"/>
      <c r="C111" s="313" t="s">
        <v>1581</v>
      </c>
      <c r="D111" s="313" t="s">
        <v>1870</v>
      </c>
      <c r="E111" s="18" t="s">
        <v>205</v>
      </c>
      <c r="F111" s="314">
        <v>61.869999999999997</v>
      </c>
      <c r="G111" s="39"/>
      <c r="H111" s="45"/>
    </row>
    <row r="112" s="2" customFormat="1">
      <c r="A112" s="39"/>
      <c r="B112" s="45"/>
      <c r="C112" s="313" t="s">
        <v>1588</v>
      </c>
      <c r="D112" s="313" t="s">
        <v>1871</v>
      </c>
      <c r="E112" s="18" t="s">
        <v>205</v>
      </c>
      <c r="F112" s="314">
        <v>61.869999999999997</v>
      </c>
      <c r="G112" s="39"/>
      <c r="H112" s="45"/>
    </row>
    <row r="113" s="2" customFormat="1" ht="16.8" customHeight="1">
      <c r="A113" s="39"/>
      <c r="B113" s="45"/>
      <c r="C113" s="309" t="s">
        <v>131</v>
      </c>
      <c r="D113" s="310" t="s">
        <v>124</v>
      </c>
      <c r="E113" s="311" t="s">
        <v>1</v>
      </c>
      <c r="F113" s="312">
        <v>285.24000000000001</v>
      </c>
      <c r="G113" s="39"/>
      <c r="H113" s="45"/>
    </row>
    <row r="114" s="2" customFormat="1" ht="16.8" customHeight="1">
      <c r="A114" s="39"/>
      <c r="B114" s="45"/>
      <c r="C114" s="313" t="s">
        <v>1</v>
      </c>
      <c r="D114" s="313" t="s">
        <v>1496</v>
      </c>
      <c r="E114" s="18" t="s">
        <v>1</v>
      </c>
      <c r="F114" s="314">
        <v>285.24000000000001</v>
      </c>
      <c r="G114" s="39"/>
      <c r="H114" s="45"/>
    </row>
    <row r="115" s="2" customFormat="1" ht="16.8" customHeight="1">
      <c r="A115" s="39"/>
      <c r="B115" s="45"/>
      <c r="C115" s="313" t="s">
        <v>1</v>
      </c>
      <c r="D115" s="313" t="s">
        <v>583</v>
      </c>
      <c r="E115" s="18" t="s">
        <v>1</v>
      </c>
      <c r="F115" s="314">
        <v>285.24000000000001</v>
      </c>
      <c r="G115" s="39"/>
      <c r="H115" s="45"/>
    </row>
    <row r="116" s="2" customFormat="1" ht="16.8" customHeight="1">
      <c r="A116" s="39"/>
      <c r="B116" s="45"/>
      <c r="C116" s="315" t="s">
        <v>1847</v>
      </c>
      <c r="D116" s="39"/>
      <c r="E116" s="39"/>
      <c r="F116" s="39"/>
      <c r="G116" s="39"/>
      <c r="H116" s="45"/>
    </row>
    <row r="117" s="2" customFormat="1">
      <c r="A117" s="39"/>
      <c r="B117" s="45"/>
      <c r="C117" s="313" t="s">
        <v>259</v>
      </c>
      <c r="D117" s="313" t="s">
        <v>260</v>
      </c>
      <c r="E117" s="18" t="s">
        <v>205</v>
      </c>
      <c r="F117" s="314">
        <v>285.24000000000001</v>
      </c>
      <c r="G117" s="39"/>
      <c r="H117" s="45"/>
    </row>
    <row r="118" s="2" customFormat="1" ht="16.8" customHeight="1">
      <c r="A118" s="39"/>
      <c r="B118" s="45"/>
      <c r="C118" s="309" t="s">
        <v>134</v>
      </c>
      <c r="D118" s="310" t="s">
        <v>1410</v>
      </c>
      <c r="E118" s="311" t="s">
        <v>1</v>
      </c>
      <c r="F118" s="312">
        <v>97.879999999999995</v>
      </c>
      <c r="G118" s="39"/>
      <c r="H118" s="45"/>
    </row>
    <row r="119" s="2" customFormat="1" ht="16.8" customHeight="1">
      <c r="A119" s="39"/>
      <c r="B119" s="45"/>
      <c r="C119" s="313" t="s">
        <v>1</v>
      </c>
      <c r="D119" s="313" t="s">
        <v>1872</v>
      </c>
      <c r="E119" s="18" t="s">
        <v>1</v>
      </c>
      <c r="F119" s="314">
        <v>97.879999999999995</v>
      </c>
      <c r="G119" s="39"/>
      <c r="H119" s="45"/>
    </row>
    <row r="120" s="2" customFormat="1" ht="16.8" customHeight="1">
      <c r="A120" s="39"/>
      <c r="B120" s="45"/>
      <c r="C120" s="313" t="s">
        <v>1</v>
      </c>
      <c r="D120" s="313" t="s">
        <v>583</v>
      </c>
      <c r="E120" s="18" t="s">
        <v>1</v>
      </c>
      <c r="F120" s="314">
        <v>97.879999999999995</v>
      </c>
      <c r="G120" s="39"/>
      <c r="H120" s="45"/>
    </row>
    <row r="121" s="2" customFormat="1" ht="16.8" customHeight="1">
      <c r="A121" s="39"/>
      <c r="B121" s="45"/>
      <c r="C121" s="315" t="s">
        <v>1847</v>
      </c>
      <c r="D121" s="39"/>
      <c r="E121" s="39"/>
      <c r="F121" s="39"/>
      <c r="G121" s="39"/>
      <c r="H121" s="45"/>
    </row>
    <row r="122" s="2" customFormat="1" ht="16.8" customHeight="1">
      <c r="A122" s="39"/>
      <c r="B122" s="45"/>
      <c r="C122" s="313" t="s">
        <v>1478</v>
      </c>
      <c r="D122" s="313" t="s">
        <v>1479</v>
      </c>
      <c r="E122" s="18" t="s">
        <v>205</v>
      </c>
      <c r="F122" s="314">
        <v>97.879999999999995</v>
      </c>
      <c r="G122" s="39"/>
      <c r="H122" s="45"/>
    </row>
    <row r="123" s="2" customFormat="1" ht="16.8" customHeight="1">
      <c r="A123" s="39"/>
      <c r="B123" s="45"/>
      <c r="C123" s="309" t="s">
        <v>140</v>
      </c>
      <c r="D123" s="310" t="s">
        <v>1408</v>
      </c>
      <c r="E123" s="311" t="s">
        <v>1</v>
      </c>
      <c r="F123" s="312">
        <v>152.96600000000001</v>
      </c>
      <c r="G123" s="39"/>
      <c r="H123" s="45"/>
    </row>
    <row r="124" s="2" customFormat="1" ht="16.8" customHeight="1">
      <c r="A124" s="39"/>
      <c r="B124" s="45"/>
      <c r="C124" s="313" t="s">
        <v>1</v>
      </c>
      <c r="D124" s="313" t="s">
        <v>1409</v>
      </c>
      <c r="E124" s="18" t="s">
        <v>1</v>
      </c>
      <c r="F124" s="314">
        <v>152.96600000000001</v>
      </c>
      <c r="G124" s="39"/>
      <c r="H124" s="45"/>
    </row>
    <row r="125" s="2" customFormat="1" ht="16.8" customHeight="1">
      <c r="A125" s="39"/>
      <c r="B125" s="45"/>
      <c r="C125" s="313" t="s">
        <v>1</v>
      </c>
      <c r="D125" s="313" t="s">
        <v>583</v>
      </c>
      <c r="E125" s="18" t="s">
        <v>1</v>
      </c>
      <c r="F125" s="314">
        <v>152.96600000000001</v>
      </c>
      <c r="G125" s="39"/>
      <c r="H125" s="45"/>
    </row>
    <row r="126" s="2" customFormat="1" ht="16.8" customHeight="1">
      <c r="A126" s="39"/>
      <c r="B126" s="45"/>
      <c r="C126" s="315" t="s">
        <v>1847</v>
      </c>
      <c r="D126" s="39"/>
      <c r="E126" s="39"/>
      <c r="F126" s="39"/>
      <c r="G126" s="39"/>
      <c r="H126" s="45"/>
    </row>
    <row r="127" s="2" customFormat="1" ht="16.8" customHeight="1">
      <c r="A127" s="39"/>
      <c r="B127" s="45"/>
      <c r="C127" s="313" t="s">
        <v>219</v>
      </c>
      <c r="D127" s="313" t="s">
        <v>220</v>
      </c>
      <c r="E127" s="18" t="s">
        <v>205</v>
      </c>
      <c r="F127" s="314">
        <v>152.96600000000001</v>
      </c>
      <c r="G127" s="39"/>
      <c r="H127" s="45"/>
    </row>
    <row r="128" s="2" customFormat="1" ht="16.8" customHeight="1">
      <c r="A128" s="39"/>
      <c r="B128" s="45"/>
      <c r="C128" s="309" t="s">
        <v>143</v>
      </c>
      <c r="D128" s="310" t="s">
        <v>1420</v>
      </c>
      <c r="E128" s="311" t="s">
        <v>1</v>
      </c>
      <c r="F128" s="312">
        <v>183.72</v>
      </c>
      <c r="G128" s="39"/>
      <c r="H128" s="45"/>
    </row>
    <row r="129" s="2" customFormat="1" ht="16.8" customHeight="1">
      <c r="A129" s="39"/>
      <c r="B129" s="45"/>
      <c r="C129" s="313" t="s">
        <v>1</v>
      </c>
      <c r="D129" s="313" t="s">
        <v>1647</v>
      </c>
      <c r="E129" s="18" t="s">
        <v>1</v>
      </c>
      <c r="F129" s="314">
        <v>183.72</v>
      </c>
      <c r="G129" s="39"/>
      <c r="H129" s="45"/>
    </row>
    <row r="130" s="2" customFormat="1" ht="16.8" customHeight="1">
      <c r="A130" s="39"/>
      <c r="B130" s="45"/>
      <c r="C130" s="313" t="s">
        <v>1</v>
      </c>
      <c r="D130" s="313" t="s">
        <v>583</v>
      </c>
      <c r="E130" s="18" t="s">
        <v>1</v>
      </c>
      <c r="F130" s="314">
        <v>183.72</v>
      </c>
      <c r="G130" s="39"/>
      <c r="H130" s="45"/>
    </row>
    <row r="131" s="2" customFormat="1" ht="16.8" customHeight="1">
      <c r="A131" s="39"/>
      <c r="B131" s="45"/>
      <c r="C131" s="315" t="s">
        <v>1847</v>
      </c>
      <c r="D131" s="39"/>
      <c r="E131" s="39"/>
      <c r="F131" s="39"/>
      <c r="G131" s="39"/>
      <c r="H131" s="45"/>
    </row>
    <row r="132" s="2" customFormat="1" ht="16.8" customHeight="1">
      <c r="A132" s="39"/>
      <c r="B132" s="45"/>
      <c r="C132" s="313" t="s">
        <v>871</v>
      </c>
      <c r="D132" s="313" t="s">
        <v>872</v>
      </c>
      <c r="E132" s="18" t="s">
        <v>205</v>
      </c>
      <c r="F132" s="314">
        <v>183.72</v>
      </c>
      <c r="G132" s="39"/>
      <c r="H132" s="45"/>
    </row>
    <row r="133" s="2" customFormat="1" ht="16.8" customHeight="1">
      <c r="A133" s="39"/>
      <c r="B133" s="45"/>
      <c r="C133" s="313" t="s">
        <v>889</v>
      </c>
      <c r="D133" s="313" t="s">
        <v>890</v>
      </c>
      <c r="E133" s="18" t="s">
        <v>205</v>
      </c>
      <c r="F133" s="314">
        <v>183.72</v>
      </c>
      <c r="G133" s="39"/>
      <c r="H133" s="45"/>
    </row>
    <row r="134" s="2" customFormat="1" ht="16.8" customHeight="1">
      <c r="A134" s="39"/>
      <c r="B134" s="45"/>
      <c r="C134" s="309" t="s">
        <v>137</v>
      </c>
      <c r="D134" s="310" t="s">
        <v>1423</v>
      </c>
      <c r="E134" s="311" t="s">
        <v>1</v>
      </c>
      <c r="F134" s="312">
        <v>142.13</v>
      </c>
      <c r="G134" s="39"/>
      <c r="H134" s="45"/>
    </row>
    <row r="135" s="2" customFormat="1" ht="16.8" customHeight="1">
      <c r="A135" s="39"/>
      <c r="B135" s="45"/>
      <c r="C135" s="313" t="s">
        <v>1</v>
      </c>
      <c r="D135" s="313" t="s">
        <v>1873</v>
      </c>
      <c r="E135" s="18" t="s">
        <v>1</v>
      </c>
      <c r="F135" s="314">
        <v>142.13</v>
      </c>
      <c r="G135" s="39"/>
      <c r="H135" s="45"/>
    </row>
    <row r="136" s="2" customFormat="1" ht="16.8" customHeight="1">
      <c r="A136" s="39"/>
      <c r="B136" s="45"/>
      <c r="C136" s="313" t="s">
        <v>1</v>
      </c>
      <c r="D136" s="313" t="s">
        <v>583</v>
      </c>
      <c r="E136" s="18" t="s">
        <v>1</v>
      </c>
      <c r="F136" s="314">
        <v>142.13</v>
      </c>
      <c r="G136" s="39"/>
      <c r="H136" s="45"/>
    </row>
    <row r="137" s="2" customFormat="1" ht="16.8" customHeight="1">
      <c r="A137" s="39"/>
      <c r="B137" s="45"/>
      <c r="C137" s="315" t="s">
        <v>1847</v>
      </c>
      <c r="D137" s="39"/>
      <c r="E137" s="39"/>
      <c r="F137" s="39"/>
      <c r="G137" s="39"/>
      <c r="H137" s="45"/>
    </row>
    <row r="138" s="2" customFormat="1" ht="16.8" customHeight="1">
      <c r="A138" s="39"/>
      <c r="B138" s="45"/>
      <c r="C138" s="313" t="s">
        <v>908</v>
      </c>
      <c r="D138" s="313" t="s">
        <v>1853</v>
      </c>
      <c r="E138" s="18" t="s">
        <v>205</v>
      </c>
      <c r="F138" s="314">
        <v>142.13</v>
      </c>
      <c r="G138" s="39"/>
      <c r="H138" s="45"/>
    </row>
    <row r="139" s="2" customFormat="1" ht="16.8" customHeight="1">
      <c r="A139" s="39"/>
      <c r="B139" s="45"/>
      <c r="C139" s="309" t="s">
        <v>106</v>
      </c>
      <c r="D139" s="310" t="s">
        <v>1428</v>
      </c>
      <c r="E139" s="311" t="s">
        <v>1</v>
      </c>
      <c r="F139" s="312">
        <v>152.96600000000001</v>
      </c>
      <c r="G139" s="39"/>
      <c r="H139" s="45"/>
    </row>
    <row r="140" s="2" customFormat="1" ht="16.8" customHeight="1">
      <c r="A140" s="39"/>
      <c r="B140" s="45"/>
      <c r="C140" s="313" t="s">
        <v>1</v>
      </c>
      <c r="D140" s="313" t="s">
        <v>1409</v>
      </c>
      <c r="E140" s="18" t="s">
        <v>1</v>
      </c>
      <c r="F140" s="314">
        <v>152.96600000000001</v>
      </c>
      <c r="G140" s="39"/>
      <c r="H140" s="45"/>
    </row>
    <row r="141" s="2" customFormat="1" ht="16.8" customHeight="1">
      <c r="A141" s="39"/>
      <c r="B141" s="45"/>
      <c r="C141" s="313" t="s">
        <v>1</v>
      </c>
      <c r="D141" s="313" t="s">
        <v>583</v>
      </c>
      <c r="E141" s="18" t="s">
        <v>1</v>
      </c>
      <c r="F141" s="314">
        <v>152.96600000000001</v>
      </c>
      <c r="G141" s="39"/>
      <c r="H141" s="45"/>
    </row>
    <row r="142" s="2" customFormat="1" ht="16.8" customHeight="1">
      <c r="A142" s="39"/>
      <c r="B142" s="45"/>
      <c r="C142" s="315" t="s">
        <v>1847</v>
      </c>
      <c r="D142" s="39"/>
      <c r="E142" s="39"/>
      <c r="F142" s="39"/>
      <c r="G142" s="39"/>
      <c r="H142" s="45"/>
    </row>
    <row r="143" s="2" customFormat="1" ht="16.8" customHeight="1">
      <c r="A143" s="39"/>
      <c r="B143" s="45"/>
      <c r="C143" s="313" t="s">
        <v>937</v>
      </c>
      <c r="D143" s="313" t="s">
        <v>938</v>
      </c>
      <c r="E143" s="18" t="s">
        <v>242</v>
      </c>
      <c r="F143" s="314">
        <v>152.96600000000001</v>
      </c>
      <c r="G143" s="39"/>
      <c r="H143" s="45"/>
    </row>
    <row r="144" s="2" customFormat="1" ht="16.8" customHeight="1">
      <c r="A144" s="39"/>
      <c r="B144" s="45"/>
      <c r="C144" s="309" t="s">
        <v>146</v>
      </c>
      <c r="D144" s="310" t="s">
        <v>1429</v>
      </c>
      <c r="E144" s="311" t="s">
        <v>1</v>
      </c>
      <c r="F144" s="312">
        <v>152.96600000000001</v>
      </c>
      <c r="G144" s="39"/>
      <c r="H144" s="45"/>
    </row>
    <row r="145" s="2" customFormat="1" ht="16.8" customHeight="1">
      <c r="A145" s="39"/>
      <c r="B145" s="45"/>
      <c r="C145" s="313" t="s">
        <v>1</v>
      </c>
      <c r="D145" s="313" t="s">
        <v>1409</v>
      </c>
      <c r="E145" s="18" t="s">
        <v>1</v>
      </c>
      <c r="F145" s="314">
        <v>152.96600000000001</v>
      </c>
      <c r="G145" s="39"/>
      <c r="H145" s="45"/>
    </row>
    <row r="146" s="2" customFormat="1" ht="16.8" customHeight="1">
      <c r="A146" s="39"/>
      <c r="B146" s="45"/>
      <c r="C146" s="313" t="s">
        <v>1</v>
      </c>
      <c r="D146" s="313" t="s">
        <v>583</v>
      </c>
      <c r="E146" s="18" t="s">
        <v>1</v>
      </c>
      <c r="F146" s="314">
        <v>152.96600000000001</v>
      </c>
      <c r="G146" s="39"/>
      <c r="H146" s="45"/>
    </row>
    <row r="147" s="2" customFormat="1" ht="16.8" customHeight="1">
      <c r="A147" s="39"/>
      <c r="B147" s="45"/>
      <c r="C147" s="315" t="s">
        <v>1847</v>
      </c>
      <c r="D147" s="39"/>
      <c r="E147" s="39"/>
      <c r="F147" s="39"/>
      <c r="G147" s="39"/>
      <c r="H147" s="45"/>
    </row>
    <row r="148" s="2" customFormat="1" ht="16.8" customHeight="1">
      <c r="A148" s="39"/>
      <c r="B148" s="45"/>
      <c r="C148" s="313" t="s">
        <v>941</v>
      </c>
      <c r="D148" s="313" t="s">
        <v>1854</v>
      </c>
      <c r="E148" s="18" t="s">
        <v>242</v>
      </c>
      <c r="F148" s="314">
        <v>152.96600000000001</v>
      </c>
      <c r="G148" s="39"/>
      <c r="H148" s="45"/>
    </row>
    <row r="149" s="2" customFormat="1" ht="16.8" customHeight="1">
      <c r="A149" s="39"/>
      <c r="B149" s="45"/>
      <c r="C149" s="309" t="s">
        <v>1425</v>
      </c>
      <c r="D149" s="310" t="s">
        <v>1426</v>
      </c>
      <c r="E149" s="311" t="s">
        <v>1</v>
      </c>
      <c r="F149" s="312">
        <v>41.590000000000003</v>
      </c>
      <c r="G149" s="39"/>
      <c r="H149" s="45"/>
    </row>
    <row r="150" s="2" customFormat="1" ht="16.8" customHeight="1">
      <c r="A150" s="39"/>
      <c r="B150" s="45"/>
      <c r="C150" s="313" t="s">
        <v>1</v>
      </c>
      <c r="D150" s="313" t="s">
        <v>1874</v>
      </c>
      <c r="E150" s="18" t="s">
        <v>1</v>
      </c>
      <c r="F150" s="314">
        <v>41.590000000000003</v>
      </c>
      <c r="G150" s="39"/>
      <c r="H150" s="45"/>
    </row>
    <row r="151" s="2" customFormat="1" ht="16.8" customHeight="1">
      <c r="A151" s="39"/>
      <c r="B151" s="45"/>
      <c r="C151" s="313" t="s">
        <v>1</v>
      </c>
      <c r="D151" s="313" t="s">
        <v>583</v>
      </c>
      <c r="E151" s="18" t="s">
        <v>1</v>
      </c>
      <c r="F151" s="314">
        <v>41.590000000000003</v>
      </c>
      <c r="G151" s="39"/>
      <c r="H151" s="45"/>
    </row>
    <row r="152" s="2" customFormat="1" ht="16.8" customHeight="1">
      <c r="A152" s="39"/>
      <c r="B152" s="45"/>
      <c r="C152" s="315" t="s">
        <v>1847</v>
      </c>
      <c r="D152" s="39"/>
      <c r="E152" s="39"/>
      <c r="F152" s="39"/>
      <c r="G152" s="39"/>
      <c r="H152" s="45"/>
    </row>
    <row r="153" s="2" customFormat="1" ht="16.8" customHeight="1">
      <c r="A153" s="39"/>
      <c r="B153" s="45"/>
      <c r="C153" s="313" t="s">
        <v>919</v>
      </c>
      <c r="D153" s="313" t="s">
        <v>1857</v>
      </c>
      <c r="E153" s="18" t="s">
        <v>205</v>
      </c>
      <c r="F153" s="314">
        <v>41.590000000000003</v>
      </c>
      <c r="G153" s="39"/>
      <c r="H153" s="45"/>
    </row>
    <row r="154" s="2" customFormat="1" ht="16.8" customHeight="1">
      <c r="A154" s="39"/>
      <c r="B154" s="45"/>
      <c r="C154" s="309" t="s">
        <v>149</v>
      </c>
      <c r="D154" s="310" t="s">
        <v>1430</v>
      </c>
      <c r="E154" s="311" t="s">
        <v>1</v>
      </c>
      <c r="F154" s="312">
        <v>795.58399999999995</v>
      </c>
      <c r="G154" s="39"/>
      <c r="H154" s="45"/>
    </row>
    <row r="155" s="2" customFormat="1" ht="16.8" customHeight="1">
      <c r="A155" s="39"/>
      <c r="B155" s="45"/>
      <c r="C155" s="313" t="s">
        <v>1</v>
      </c>
      <c r="D155" s="313" t="s">
        <v>1431</v>
      </c>
      <c r="E155" s="18" t="s">
        <v>1</v>
      </c>
      <c r="F155" s="314">
        <v>795.58399999999995</v>
      </c>
      <c r="G155" s="39"/>
      <c r="H155" s="45"/>
    </row>
    <row r="156" s="2" customFormat="1" ht="16.8" customHeight="1">
      <c r="A156" s="39"/>
      <c r="B156" s="45"/>
      <c r="C156" s="313" t="s">
        <v>1</v>
      </c>
      <c r="D156" s="313" t="s">
        <v>583</v>
      </c>
      <c r="E156" s="18" t="s">
        <v>1</v>
      </c>
      <c r="F156" s="314">
        <v>795.58399999999995</v>
      </c>
      <c r="G156" s="39"/>
      <c r="H156" s="45"/>
    </row>
    <row r="157" s="2" customFormat="1" ht="16.8" customHeight="1">
      <c r="A157" s="39"/>
      <c r="B157" s="45"/>
      <c r="C157" s="315" t="s">
        <v>1847</v>
      </c>
      <c r="D157" s="39"/>
      <c r="E157" s="39"/>
      <c r="F157" s="39"/>
      <c r="G157" s="39"/>
      <c r="H157" s="45"/>
    </row>
    <row r="158" s="2" customFormat="1" ht="16.8" customHeight="1">
      <c r="A158" s="39"/>
      <c r="B158" s="45"/>
      <c r="C158" s="313" t="s">
        <v>993</v>
      </c>
      <c r="D158" s="313" t="s">
        <v>1859</v>
      </c>
      <c r="E158" s="18" t="s">
        <v>205</v>
      </c>
      <c r="F158" s="314">
        <v>795.58399999999995</v>
      </c>
      <c r="G158" s="39"/>
      <c r="H158" s="45"/>
    </row>
    <row r="159" s="2" customFormat="1" ht="16.8" customHeight="1">
      <c r="A159" s="39"/>
      <c r="B159" s="45"/>
      <c r="C159" s="309" t="s">
        <v>155</v>
      </c>
      <c r="D159" s="310" t="s">
        <v>1432</v>
      </c>
      <c r="E159" s="311" t="s">
        <v>1</v>
      </c>
      <c r="F159" s="312">
        <v>795.58399999999995</v>
      </c>
      <c r="G159" s="39"/>
      <c r="H159" s="45"/>
    </row>
    <row r="160" s="2" customFormat="1" ht="16.8" customHeight="1">
      <c r="A160" s="39"/>
      <c r="B160" s="45"/>
      <c r="C160" s="313" t="s">
        <v>1</v>
      </c>
      <c r="D160" s="313" t="s">
        <v>1431</v>
      </c>
      <c r="E160" s="18" t="s">
        <v>1</v>
      </c>
      <c r="F160" s="314">
        <v>795.58399999999995</v>
      </c>
      <c r="G160" s="39"/>
      <c r="H160" s="45"/>
    </row>
    <row r="161" s="2" customFormat="1" ht="16.8" customHeight="1">
      <c r="A161" s="39"/>
      <c r="B161" s="45"/>
      <c r="C161" s="313" t="s">
        <v>1</v>
      </c>
      <c r="D161" s="313" t="s">
        <v>583</v>
      </c>
      <c r="E161" s="18" t="s">
        <v>1</v>
      </c>
      <c r="F161" s="314">
        <v>795.58399999999995</v>
      </c>
      <c r="G161" s="39"/>
      <c r="H161" s="45"/>
    </row>
    <row r="162" s="2" customFormat="1" ht="16.8" customHeight="1">
      <c r="A162" s="39"/>
      <c r="B162" s="45"/>
      <c r="C162" s="315" t="s">
        <v>1847</v>
      </c>
      <c r="D162" s="39"/>
      <c r="E162" s="39"/>
      <c r="F162" s="39"/>
      <c r="G162" s="39"/>
      <c r="H162" s="45"/>
    </row>
    <row r="163" s="2" customFormat="1">
      <c r="A163" s="39"/>
      <c r="B163" s="45"/>
      <c r="C163" s="313" t="s">
        <v>1034</v>
      </c>
      <c r="D163" s="313" t="s">
        <v>1860</v>
      </c>
      <c r="E163" s="18" t="s">
        <v>205</v>
      </c>
      <c r="F163" s="314">
        <v>795.58399999999995</v>
      </c>
      <c r="G163" s="39"/>
      <c r="H163" s="45"/>
    </row>
    <row r="164" s="2" customFormat="1" ht="16.8" customHeight="1">
      <c r="A164" s="39"/>
      <c r="B164" s="45"/>
      <c r="C164" s="309" t="s">
        <v>152</v>
      </c>
      <c r="D164" s="310" t="s">
        <v>1433</v>
      </c>
      <c r="E164" s="311" t="s">
        <v>1</v>
      </c>
      <c r="F164" s="312">
        <v>113.62300000000001</v>
      </c>
      <c r="G164" s="39"/>
      <c r="H164" s="45"/>
    </row>
    <row r="165" s="2" customFormat="1" ht="16.8" customHeight="1">
      <c r="A165" s="39"/>
      <c r="B165" s="45"/>
      <c r="C165" s="313" t="s">
        <v>1</v>
      </c>
      <c r="D165" s="313" t="s">
        <v>1434</v>
      </c>
      <c r="E165" s="18" t="s">
        <v>1</v>
      </c>
      <c r="F165" s="314">
        <v>113.62300000000001</v>
      </c>
      <c r="G165" s="39"/>
      <c r="H165" s="45"/>
    </row>
    <row r="166" s="2" customFormat="1" ht="16.8" customHeight="1">
      <c r="A166" s="39"/>
      <c r="B166" s="45"/>
      <c r="C166" s="313" t="s">
        <v>1</v>
      </c>
      <c r="D166" s="313" t="s">
        <v>583</v>
      </c>
      <c r="E166" s="18" t="s">
        <v>1</v>
      </c>
      <c r="F166" s="314">
        <v>113.62300000000001</v>
      </c>
      <c r="G166" s="39"/>
      <c r="H166" s="45"/>
    </row>
    <row r="167" s="2" customFormat="1" ht="16.8" customHeight="1">
      <c r="A167" s="39"/>
      <c r="B167" s="45"/>
      <c r="C167" s="315" t="s">
        <v>1847</v>
      </c>
      <c r="D167" s="39"/>
      <c r="E167" s="39"/>
      <c r="F167" s="39"/>
      <c r="G167" s="39"/>
      <c r="H167" s="45"/>
    </row>
    <row r="168" s="2" customFormat="1" ht="16.8" customHeight="1">
      <c r="A168" s="39"/>
      <c r="B168" s="45"/>
      <c r="C168" s="313" t="s">
        <v>1062</v>
      </c>
      <c r="D168" s="313" t="s">
        <v>1863</v>
      </c>
      <c r="E168" s="18" t="s">
        <v>242</v>
      </c>
      <c r="F168" s="314">
        <v>113.62300000000001</v>
      </c>
      <c r="G168" s="39"/>
      <c r="H168" s="45"/>
    </row>
    <row r="169" s="2" customFormat="1" ht="16.8" customHeight="1">
      <c r="A169" s="39"/>
      <c r="B169" s="45"/>
      <c r="C169" s="309" t="s">
        <v>158</v>
      </c>
      <c r="D169" s="310" t="s">
        <v>1435</v>
      </c>
      <c r="E169" s="311" t="s">
        <v>1</v>
      </c>
      <c r="F169" s="312">
        <v>422.49200000000002</v>
      </c>
      <c r="G169" s="39"/>
      <c r="H169" s="45"/>
    </row>
    <row r="170" s="2" customFormat="1" ht="16.8" customHeight="1">
      <c r="A170" s="39"/>
      <c r="B170" s="45"/>
      <c r="C170" s="313" t="s">
        <v>1</v>
      </c>
      <c r="D170" s="313" t="s">
        <v>1436</v>
      </c>
      <c r="E170" s="18" t="s">
        <v>1</v>
      </c>
      <c r="F170" s="314">
        <v>422.49200000000002</v>
      </c>
      <c r="G170" s="39"/>
      <c r="H170" s="45"/>
    </row>
    <row r="171" s="2" customFormat="1" ht="16.8" customHeight="1">
      <c r="A171" s="39"/>
      <c r="B171" s="45"/>
      <c r="C171" s="313" t="s">
        <v>1</v>
      </c>
      <c r="D171" s="313" t="s">
        <v>583</v>
      </c>
      <c r="E171" s="18" t="s">
        <v>1</v>
      </c>
      <c r="F171" s="314">
        <v>422.49200000000002</v>
      </c>
      <c r="G171" s="39"/>
      <c r="H171" s="45"/>
    </row>
    <row r="172" s="2" customFormat="1" ht="16.8" customHeight="1">
      <c r="A172" s="39"/>
      <c r="B172" s="45"/>
      <c r="C172" s="315" t="s">
        <v>1847</v>
      </c>
      <c r="D172" s="39"/>
      <c r="E172" s="39"/>
      <c r="F172" s="39"/>
      <c r="G172" s="39"/>
      <c r="H172" s="45"/>
    </row>
    <row r="173" s="2" customFormat="1">
      <c r="A173" s="39"/>
      <c r="B173" s="45"/>
      <c r="C173" s="313" t="s">
        <v>1068</v>
      </c>
      <c r="D173" s="313" t="s">
        <v>1862</v>
      </c>
      <c r="E173" s="18" t="s">
        <v>205</v>
      </c>
      <c r="F173" s="314">
        <v>422.49200000000002</v>
      </c>
      <c r="G173" s="39"/>
      <c r="H173" s="45"/>
    </row>
    <row r="174" s="2" customFormat="1" ht="7.44" customHeight="1">
      <c r="A174" s="39"/>
      <c r="B174" s="172"/>
      <c r="C174" s="173"/>
      <c r="D174" s="173"/>
      <c r="E174" s="173"/>
      <c r="F174" s="173"/>
      <c r="G174" s="173"/>
      <c r="H174" s="45"/>
    </row>
    <row r="175" s="2" customFormat="1">
      <c r="A175" s="39"/>
      <c r="B175" s="39"/>
      <c r="C175" s="39"/>
      <c r="D175" s="39"/>
      <c r="E175" s="39"/>
      <c r="F175" s="39"/>
      <c r="G175" s="39"/>
      <c r="H175" s="39"/>
    </row>
  </sheetData>
  <sheetProtection sheet="1" formatColumns="0" formatRows="0" objects="1" scenarios="1" spinCount="100000" saltValue="9mzg51YafmK/9YGY8TqGfWwcqxWIRR7FAULPdO04eAEUEEF56BHiWrexpaCBiTETODi2FOQsTmExv8d0NapEHQ==" hashValue="4/JGEzfq6o2fRWmiBlCfEs0rfp5zTfVWd6DkwhOntQJECbVGPlDMh2zkA+n0T3NoBijpN3nbcd0bSFN2YBNOHw==" algorithmName="SHA-512" password="CC35"/>
  <mergeCells count="2">
    <mergeCell ref="D5:F5"/>
    <mergeCell ref="D6:F6"/>
  </mergeCells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Kašík Petr, Bc.</dc:creator>
  <cp:lastModifiedBy>Kašík Petr, Bc.</cp:lastModifiedBy>
  <dcterms:created xsi:type="dcterms:W3CDTF">2023-08-28T06:04:05Z</dcterms:created>
  <dcterms:modified xsi:type="dcterms:W3CDTF">2023-08-28T06:04:12Z</dcterms:modified>
</cp:coreProperties>
</file>